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-03\sk\経営戦略推進室\10データ\広島\広島市水道\エクセル出力\テスト用データ\"/>
    </mc:Choice>
  </mc:AlternateContent>
  <bookViews>
    <workbookView xWindow="240" yWindow="-225" windowWidth="14955" windowHeight="8775" tabRatio="696" activeTab="4"/>
  </bookViews>
  <sheets>
    <sheet name="工種別内訳表定義" sheetId="12" r:id="rId1"/>
    <sheet name="種別内訳表定義" sheetId="14" r:id="rId2"/>
    <sheet name="内訳表定義" sheetId="10" r:id="rId3"/>
    <sheet name="単価表定義" sheetId="11" r:id="rId4"/>
    <sheet name="帳票イメージ工種別内訳" sheetId="13" r:id="rId5"/>
    <sheet name="帳票イメージ種別内訳" sheetId="15" r:id="rId6"/>
    <sheet name="帳票イメージ" sheetId="8" r:id="rId7"/>
  </sheets>
  <definedNames>
    <definedName name="_xlnm.Print_Area" localSheetId="3">単価表定義!$S$2:$AA$45</definedName>
    <definedName name="_xlnm.Print_Area" localSheetId="6">帳票イメージ!$A$1:$N$66</definedName>
    <definedName name="_xlnm.Print_Area" localSheetId="4">帳票イメージ工種別内訳!$A$1:$O$96</definedName>
  </definedNames>
  <calcPr calcId="152511"/>
</workbook>
</file>

<file path=xl/calcChain.xml><?xml version="1.0" encoding="utf-8"?>
<calcChain xmlns="http://schemas.openxmlformats.org/spreadsheetml/2006/main">
  <c r="G69" i="13" l="1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68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36" i="13"/>
  <c r="I66" i="8" l="1"/>
  <c r="H66" i="8"/>
  <c r="Q65" i="8"/>
  <c r="L65" i="8"/>
  <c r="K65" i="8"/>
  <c r="J65" i="8"/>
  <c r="Q64" i="8"/>
  <c r="L64" i="8"/>
  <c r="K64" i="8"/>
  <c r="J64" i="8"/>
  <c r="Q63" i="8"/>
  <c r="L63" i="8"/>
  <c r="K63" i="8"/>
  <c r="J63" i="8"/>
  <c r="Q62" i="8"/>
  <c r="L62" i="8"/>
  <c r="K62" i="8"/>
  <c r="J62" i="8"/>
  <c r="Q61" i="8"/>
  <c r="L61" i="8"/>
  <c r="K61" i="8"/>
  <c r="J61" i="8"/>
  <c r="Q60" i="8"/>
  <c r="L60" i="8"/>
  <c r="K60" i="8"/>
  <c r="J60" i="8"/>
  <c r="Q59" i="8"/>
  <c r="L59" i="8"/>
  <c r="K59" i="8"/>
  <c r="J59" i="8"/>
  <c r="Q58" i="8"/>
  <c r="L58" i="8"/>
  <c r="K58" i="8"/>
  <c r="J58" i="8"/>
  <c r="Q57" i="8"/>
  <c r="L57" i="8"/>
  <c r="K57" i="8"/>
  <c r="J57" i="8"/>
  <c r="Q56" i="8"/>
  <c r="L56" i="8"/>
  <c r="K56" i="8"/>
  <c r="J56" i="8"/>
  <c r="Q55" i="8"/>
  <c r="L55" i="8"/>
  <c r="K55" i="8"/>
  <c r="J55" i="8"/>
  <c r="Q54" i="8"/>
  <c r="L54" i="8"/>
  <c r="K54" i="8"/>
  <c r="J54" i="8"/>
  <c r="Q53" i="8"/>
  <c r="L53" i="8"/>
  <c r="K53" i="8"/>
  <c r="J53" i="8"/>
  <c r="Q52" i="8"/>
  <c r="L52" i="8"/>
  <c r="K52" i="8"/>
  <c r="J52" i="8"/>
  <c r="Q51" i="8"/>
  <c r="L51" i="8"/>
  <c r="K51" i="8"/>
  <c r="J51" i="8"/>
  <c r="Q50" i="8"/>
  <c r="L50" i="8"/>
  <c r="K50" i="8"/>
  <c r="J50" i="8"/>
  <c r="Q49" i="8"/>
  <c r="L49" i="8"/>
  <c r="K49" i="8"/>
  <c r="J49" i="8"/>
  <c r="Q48" i="8"/>
  <c r="L48" i="8"/>
  <c r="K48" i="8"/>
  <c r="J48" i="8"/>
  <c r="Q47" i="8"/>
  <c r="L47" i="8"/>
  <c r="K47" i="8"/>
  <c r="J47" i="8"/>
  <c r="Q46" i="8"/>
  <c r="L46" i="8"/>
  <c r="K46" i="8"/>
  <c r="J46" i="8"/>
  <c r="Q45" i="8"/>
  <c r="L45" i="8"/>
  <c r="K45" i="8"/>
  <c r="J45" i="8"/>
  <c r="Q44" i="8"/>
  <c r="L44" i="8"/>
  <c r="K44" i="8"/>
  <c r="J44" i="8"/>
  <c r="Q43" i="8"/>
  <c r="L43" i="8"/>
  <c r="K43" i="8"/>
  <c r="J43" i="8"/>
  <c r="Q42" i="8"/>
  <c r="L42" i="8"/>
  <c r="K42" i="8"/>
  <c r="J42" i="8"/>
  <c r="Q41" i="8"/>
  <c r="L41" i="8"/>
  <c r="K41" i="8"/>
  <c r="J41" i="8"/>
  <c r="Q40" i="8"/>
  <c r="L40" i="8"/>
  <c r="K40" i="8"/>
  <c r="J40" i="8"/>
  <c r="Q39" i="8"/>
  <c r="L39" i="8"/>
  <c r="K39" i="8"/>
  <c r="J39" i="8"/>
  <c r="Q38" i="8"/>
  <c r="L38" i="8"/>
  <c r="K38" i="8"/>
  <c r="J38" i="8"/>
  <c r="I33" i="8"/>
  <c r="H33" i="8"/>
  <c r="Q32" i="8"/>
  <c r="L32" i="8"/>
  <c r="K32" i="8"/>
  <c r="J32" i="8"/>
  <c r="Q31" i="8"/>
  <c r="L31" i="8"/>
  <c r="K31" i="8"/>
  <c r="J31" i="8"/>
  <c r="Q30" i="8"/>
  <c r="L30" i="8"/>
  <c r="K30" i="8"/>
  <c r="J30" i="8"/>
  <c r="Q29" i="8"/>
  <c r="L29" i="8"/>
  <c r="K29" i="8"/>
  <c r="J29" i="8"/>
  <c r="Q28" i="8"/>
  <c r="L28" i="8"/>
  <c r="K28" i="8"/>
  <c r="J28" i="8"/>
  <c r="Q27" i="8"/>
  <c r="L27" i="8"/>
  <c r="K27" i="8"/>
  <c r="J27" i="8"/>
  <c r="Q26" i="8"/>
  <c r="L26" i="8"/>
  <c r="K26" i="8"/>
  <c r="J26" i="8"/>
  <c r="Q25" i="8"/>
  <c r="L25" i="8"/>
  <c r="K25" i="8"/>
  <c r="J25" i="8"/>
  <c r="Q24" i="8"/>
  <c r="L24" i="8"/>
  <c r="K24" i="8"/>
  <c r="J24" i="8"/>
  <c r="Q23" i="8"/>
  <c r="L23" i="8"/>
  <c r="K23" i="8"/>
  <c r="J23" i="8"/>
  <c r="Q22" i="8"/>
  <c r="L22" i="8"/>
  <c r="K22" i="8"/>
  <c r="J22" i="8"/>
  <c r="Q21" i="8"/>
  <c r="L21" i="8"/>
  <c r="K21" i="8"/>
  <c r="J21" i="8"/>
  <c r="Q20" i="8"/>
  <c r="L20" i="8"/>
  <c r="K20" i="8"/>
  <c r="J20" i="8"/>
  <c r="Q19" i="8"/>
  <c r="L19" i="8"/>
  <c r="K19" i="8"/>
  <c r="J19" i="8"/>
  <c r="Q18" i="8"/>
  <c r="L18" i="8"/>
  <c r="K18" i="8"/>
  <c r="J18" i="8"/>
  <c r="Q17" i="8"/>
  <c r="L17" i="8"/>
  <c r="K17" i="8"/>
  <c r="J17" i="8"/>
  <c r="Q16" i="8"/>
  <c r="L16" i="8"/>
  <c r="K16" i="8"/>
  <c r="J16" i="8"/>
  <c r="Q15" i="8"/>
  <c r="L15" i="8"/>
  <c r="K15" i="8"/>
  <c r="J15" i="8"/>
  <c r="Q14" i="8"/>
  <c r="L14" i="8"/>
  <c r="K14" i="8"/>
  <c r="J14" i="8"/>
  <c r="Q13" i="8"/>
  <c r="L13" i="8"/>
  <c r="K13" i="8"/>
  <c r="J13" i="8"/>
  <c r="Q12" i="8"/>
  <c r="L12" i="8"/>
  <c r="K12" i="8"/>
  <c r="J12" i="8"/>
  <c r="Q11" i="8"/>
  <c r="L11" i="8"/>
  <c r="K11" i="8"/>
  <c r="J11" i="8"/>
  <c r="Q10" i="8"/>
  <c r="L10" i="8"/>
  <c r="K10" i="8"/>
  <c r="J10" i="8"/>
  <c r="Q9" i="8"/>
  <c r="L9" i="8"/>
  <c r="K9" i="8"/>
  <c r="J9" i="8"/>
  <c r="Q8" i="8"/>
  <c r="L8" i="8"/>
  <c r="K8" i="8"/>
  <c r="J8" i="8"/>
  <c r="Q7" i="8"/>
  <c r="L7" i="8"/>
  <c r="K7" i="8"/>
  <c r="J7" i="8"/>
  <c r="Q6" i="8"/>
  <c r="L6" i="8"/>
  <c r="K6" i="8"/>
  <c r="J6" i="8"/>
  <c r="Q5" i="8"/>
  <c r="L5" i="8"/>
  <c r="K5" i="8"/>
  <c r="J5" i="8"/>
  <c r="M32" i="15"/>
  <c r="L32" i="15"/>
  <c r="F32" i="15"/>
  <c r="E32" i="15"/>
  <c r="D32" i="15"/>
  <c r="C32" i="15"/>
  <c r="M31" i="15"/>
  <c r="L31" i="15"/>
  <c r="F31" i="15"/>
  <c r="E31" i="15"/>
  <c r="D31" i="15"/>
  <c r="C31" i="15"/>
  <c r="M30" i="15"/>
  <c r="L30" i="15"/>
  <c r="F30" i="15"/>
  <c r="E30" i="15"/>
  <c r="D30" i="15"/>
  <c r="C30" i="15"/>
  <c r="M29" i="15"/>
  <c r="L29" i="15"/>
  <c r="F29" i="15"/>
  <c r="E29" i="15"/>
  <c r="D29" i="15"/>
  <c r="C29" i="15"/>
  <c r="M28" i="15"/>
  <c r="L28" i="15"/>
  <c r="F28" i="15"/>
  <c r="E28" i="15"/>
  <c r="D28" i="15"/>
  <c r="C28" i="15"/>
  <c r="M27" i="15"/>
  <c r="L27" i="15"/>
  <c r="F27" i="15"/>
  <c r="E27" i="15"/>
  <c r="D27" i="15"/>
  <c r="C27" i="15"/>
  <c r="M26" i="15"/>
  <c r="L26" i="15"/>
  <c r="F26" i="15"/>
  <c r="E26" i="15"/>
  <c r="D26" i="15"/>
  <c r="C26" i="15"/>
  <c r="M25" i="15"/>
  <c r="L25" i="15"/>
  <c r="F25" i="15"/>
  <c r="E25" i="15"/>
  <c r="D25" i="15"/>
  <c r="C25" i="15"/>
  <c r="M24" i="15"/>
  <c r="L24" i="15"/>
  <c r="F24" i="15"/>
  <c r="E24" i="15"/>
  <c r="D24" i="15"/>
  <c r="C24" i="15"/>
  <c r="M23" i="15"/>
  <c r="L23" i="15"/>
  <c r="F23" i="15"/>
  <c r="E23" i="15"/>
  <c r="D23" i="15"/>
  <c r="C23" i="15"/>
  <c r="M22" i="15"/>
  <c r="L22" i="15"/>
  <c r="F22" i="15"/>
  <c r="E22" i="15"/>
  <c r="D22" i="15"/>
  <c r="C22" i="15"/>
  <c r="M21" i="15"/>
  <c r="L21" i="15"/>
  <c r="F21" i="15"/>
  <c r="E21" i="15"/>
  <c r="D21" i="15"/>
  <c r="C21" i="15"/>
  <c r="M20" i="15"/>
  <c r="L20" i="15"/>
  <c r="F20" i="15"/>
  <c r="E20" i="15"/>
  <c r="D20" i="15"/>
  <c r="C20" i="15"/>
  <c r="M19" i="15"/>
  <c r="L19" i="15"/>
  <c r="F19" i="15"/>
  <c r="E19" i="15"/>
  <c r="D19" i="15"/>
  <c r="C19" i="15"/>
  <c r="M18" i="15"/>
  <c r="F18" i="15"/>
  <c r="E18" i="15"/>
  <c r="D18" i="15"/>
  <c r="C18" i="15"/>
  <c r="M17" i="15"/>
  <c r="L17" i="15"/>
  <c r="F17" i="15"/>
  <c r="E17" i="15"/>
  <c r="D17" i="15"/>
  <c r="C17" i="15"/>
  <c r="M16" i="15"/>
  <c r="L16" i="15"/>
  <c r="F16" i="15"/>
  <c r="E16" i="15"/>
  <c r="D16" i="15"/>
  <c r="C16" i="15"/>
  <c r="M15" i="15"/>
  <c r="L15" i="15"/>
  <c r="F15" i="15"/>
  <c r="E15" i="15"/>
  <c r="D15" i="15"/>
  <c r="C15" i="15"/>
  <c r="M14" i="15"/>
  <c r="L14" i="15"/>
  <c r="F14" i="15"/>
  <c r="E14" i="15"/>
  <c r="D14" i="15"/>
  <c r="C14" i="15"/>
  <c r="M13" i="15"/>
  <c r="L13" i="15"/>
  <c r="F13" i="15"/>
  <c r="E13" i="15"/>
  <c r="D13" i="15"/>
  <c r="C13" i="15"/>
  <c r="M12" i="15"/>
  <c r="L12" i="15"/>
  <c r="F12" i="15"/>
  <c r="E12" i="15"/>
  <c r="D12" i="15"/>
  <c r="C12" i="15"/>
  <c r="M11" i="15"/>
  <c r="L11" i="15"/>
  <c r="F11" i="15"/>
  <c r="E11" i="15"/>
  <c r="D11" i="15"/>
  <c r="C11" i="15"/>
  <c r="M10" i="15"/>
  <c r="L10" i="15"/>
  <c r="F10" i="15"/>
  <c r="E10" i="15"/>
  <c r="D10" i="15"/>
  <c r="C10" i="15"/>
  <c r="M9" i="15"/>
  <c r="L9" i="15"/>
  <c r="F9" i="15"/>
  <c r="E9" i="15"/>
  <c r="D9" i="15"/>
  <c r="C9" i="15"/>
  <c r="M8" i="15"/>
  <c r="L8" i="15"/>
  <c r="F8" i="15"/>
  <c r="E8" i="15"/>
  <c r="D8" i="15"/>
  <c r="C8" i="15"/>
  <c r="M7" i="15"/>
  <c r="L7" i="15"/>
  <c r="F7" i="15"/>
  <c r="E7" i="15"/>
  <c r="D7" i="15"/>
  <c r="C7" i="15"/>
  <c r="M6" i="15"/>
  <c r="L6" i="15"/>
  <c r="F6" i="15"/>
  <c r="E6" i="15"/>
  <c r="D6" i="15"/>
  <c r="C6" i="15"/>
  <c r="M5" i="15"/>
  <c r="L5" i="15"/>
  <c r="F5" i="15"/>
  <c r="E5" i="15"/>
  <c r="D5" i="15"/>
  <c r="C5" i="15"/>
  <c r="N95" i="13"/>
  <c r="L95" i="13"/>
  <c r="J95" i="13"/>
  <c r="F95" i="13"/>
  <c r="E95" i="13"/>
  <c r="D95" i="13"/>
  <c r="C95" i="13"/>
  <c r="B95" i="13"/>
  <c r="N94" i="13"/>
  <c r="L94" i="13"/>
  <c r="J94" i="13"/>
  <c r="F94" i="13"/>
  <c r="E94" i="13"/>
  <c r="D94" i="13"/>
  <c r="C94" i="13"/>
  <c r="B94" i="13"/>
  <c r="N93" i="13"/>
  <c r="L93" i="13"/>
  <c r="J93" i="13"/>
  <c r="F93" i="13"/>
  <c r="E93" i="13"/>
  <c r="D93" i="13"/>
  <c r="C93" i="13"/>
  <c r="B93" i="13"/>
  <c r="N92" i="13"/>
  <c r="L92" i="13"/>
  <c r="J92" i="13"/>
  <c r="F92" i="13"/>
  <c r="E92" i="13"/>
  <c r="D92" i="13"/>
  <c r="C92" i="13"/>
  <c r="B92" i="13"/>
  <c r="N91" i="13"/>
  <c r="L91" i="13"/>
  <c r="J91" i="13"/>
  <c r="F91" i="13"/>
  <c r="E91" i="13"/>
  <c r="D91" i="13"/>
  <c r="C91" i="13"/>
  <c r="B91" i="13"/>
  <c r="N90" i="13"/>
  <c r="L90" i="13"/>
  <c r="J90" i="13"/>
  <c r="F90" i="13"/>
  <c r="E90" i="13"/>
  <c r="D90" i="13"/>
  <c r="C90" i="13"/>
  <c r="B90" i="13"/>
  <c r="N89" i="13"/>
  <c r="L89" i="13"/>
  <c r="J89" i="13"/>
  <c r="F89" i="13"/>
  <c r="E89" i="13"/>
  <c r="D89" i="13"/>
  <c r="C89" i="13"/>
  <c r="B89" i="13"/>
  <c r="N88" i="13"/>
  <c r="L88" i="13"/>
  <c r="J88" i="13"/>
  <c r="F88" i="13"/>
  <c r="E88" i="13"/>
  <c r="D88" i="13"/>
  <c r="C88" i="13"/>
  <c r="B88" i="13"/>
  <c r="N87" i="13"/>
  <c r="L87" i="13"/>
  <c r="J87" i="13"/>
  <c r="F87" i="13"/>
  <c r="E87" i="13"/>
  <c r="D87" i="13"/>
  <c r="C87" i="13"/>
  <c r="B87" i="13"/>
  <c r="N86" i="13"/>
  <c r="L86" i="13"/>
  <c r="J86" i="13"/>
  <c r="F86" i="13"/>
  <c r="E86" i="13"/>
  <c r="D86" i="13"/>
  <c r="C86" i="13"/>
  <c r="B86" i="13"/>
  <c r="N85" i="13"/>
  <c r="L85" i="13"/>
  <c r="J85" i="13"/>
  <c r="F85" i="13"/>
  <c r="E85" i="13"/>
  <c r="D85" i="13"/>
  <c r="C85" i="13"/>
  <c r="B85" i="13"/>
  <c r="N84" i="13"/>
  <c r="L84" i="13"/>
  <c r="J84" i="13"/>
  <c r="F84" i="13"/>
  <c r="E84" i="13"/>
  <c r="D84" i="13"/>
  <c r="C84" i="13"/>
  <c r="B84" i="13"/>
  <c r="N83" i="13"/>
  <c r="L83" i="13"/>
  <c r="J83" i="13"/>
  <c r="F83" i="13"/>
  <c r="E83" i="13"/>
  <c r="D83" i="13"/>
  <c r="C83" i="13"/>
  <c r="B83" i="13"/>
  <c r="N82" i="13"/>
  <c r="L82" i="13"/>
  <c r="J82" i="13"/>
  <c r="F82" i="13"/>
  <c r="E82" i="13"/>
  <c r="D82" i="13"/>
  <c r="C82" i="13"/>
  <c r="B82" i="13"/>
  <c r="N81" i="13"/>
  <c r="L81" i="13"/>
  <c r="J81" i="13"/>
  <c r="F81" i="13"/>
  <c r="E81" i="13"/>
  <c r="D81" i="13"/>
  <c r="C81" i="13"/>
  <c r="B81" i="13"/>
  <c r="N80" i="13"/>
  <c r="L80" i="13"/>
  <c r="J80" i="13"/>
  <c r="F80" i="13"/>
  <c r="E80" i="13"/>
  <c r="D80" i="13"/>
  <c r="C80" i="13"/>
  <c r="B80" i="13"/>
  <c r="N79" i="13"/>
  <c r="L79" i="13"/>
  <c r="J79" i="13"/>
  <c r="F79" i="13"/>
  <c r="E79" i="13"/>
  <c r="D79" i="13"/>
  <c r="C79" i="13"/>
  <c r="B79" i="13"/>
  <c r="N78" i="13"/>
  <c r="L78" i="13"/>
  <c r="J78" i="13"/>
  <c r="F78" i="13"/>
  <c r="E78" i="13"/>
  <c r="D78" i="13"/>
  <c r="C78" i="13"/>
  <c r="B78" i="13"/>
  <c r="N77" i="13"/>
  <c r="L77" i="13"/>
  <c r="J77" i="13"/>
  <c r="F77" i="13"/>
  <c r="E77" i="13"/>
  <c r="D77" i="13"/>
  <c r="C77" i="13"/>
  <c r="B77" i="13"/>
  <c r="N76" i="13"/>
  <c r="L76" i="13"/>
  <c r="J76" i="13"/>
  <c r="F76" i="13"/>
  <c r="E76" i="13"/>
  <c r="D76" i="13"/>
  <c r="C76" i="13"/>
  <c r="B76" i="13"/>
  <c r="N75" i="13"/>
  <c r="L75" i="13"/>
  <c r="J75" i="13"/>
  <c r="F75" i="13"/>
  <c r="E75" i="13"/>
  <c r="D75" i="13"/>
  <c r="C75" i="13"/>
  <c r="B75" i="13"/>
  <c r="N74" i="13"/>
  <c r="L74" i="13"/>
  <c r="J74" i="13"/>
  <c r="F74" i="13"/>
  <c r="E74" i="13"/>
  <c r="D74" i="13"/>
  <c r="C74" i="13"/>
  <c r="B74" i="13"/>
  <c r="N73" i="13"/>
  <c r="L73" i="13"/>
  <c r="J73" i="13"/>
  <c r="F73" i="13"/>
  <c r="E73" i="13"/>
  <c r="D73" i="13"/>
  <c r="C73" i="13"/>
  <c r="B73" i="13"/>
  <c r="N72" i="13"/>
  <c r="L72" i="13"/>
  <c r="J72" i="13"/>
  <c r="F72" i="13"/>
  <c r="E72" i="13"/>
  <c r="D72" i="13"/>
  <c r="C72" i="13"/>
  <c r="B72" i="13"/>
  <c r="N71" i="13"/>
  <c r="L71" i="13"/>
  <c r="J71" i="13"/>
  <c r="F71" i="13"/>
  <c r="E71" i="13"/>
  <c r="D71" i="13"/>
  <c r="C71" i="13"/>
  <c r="B71" i="13"/>
  <c r="N70" i="13"/>
  <c r="L70" i="13"/>
  <c r="J70" i="13"/>
  <c r="F70" i="13"/>
  <c r="E70" i="13"/>
  <c r="D70" i="13"/>
  <c r="C70" i="13"/>
  <c r="B70" i="13"/>
  <c r="N69" i="13"/>
  <c r="L69" i="13"/>
  <c r="J69" i="13"/>
  <c r="F69" i="13"/>
  <c r="E69" i="13"/>
  <c r="D69" i="13"/>
  <c r="C69" i="13"/>
  <c r="B69" i="13"/>
  <c r="N68" i="13"/>
  <c r="L68" i="13"/>
  <c r="J68" i="13"/>
  <c r="F68" i="13"/>
  <c r="E68" i="13"/>
  <c r="D68" i="13"/>
  <c r="C68" i="13"/>
  <c r="B68" i="13"/>
  <c r="O66" i="13"/>
  <c r="N63" i="13"/>
  <c r="L63" i="13"/>
  <c r="J63" i="13"/>
  <c r="F63" i="13"/>
  <c r="E63" i="13"/>
  <c r="D63" i="13"/>
  <c r="C63" i="13"/>
  <c r="B63" i="13"/>
  <c r="N62" i="13"/>
  <c r="L62" i="13"/>
  <c r="J62" i="13"/>
  <c r="F62" i="13"/>
  <c r="E62" i="13"/>
  <c r="D62" i="13"/>
  <c r="C62" i="13"/>
  <c r="B62" i="13"/>
  <c r="N61" i="13"/>
  <c r="L61" i="13"/>
  <c r="J61" i="13"/>
  <c r="F61" i="13"/>
  <c r="E61" i="13"/>
  <c r="D61" i="13"/>
  <c r="C61" i="13"/>
  <c r="B61" i="13"/>
  <c r="N60" i="13"/>
  <c r="L60" i="13"/>
  <c r="J60" i="13"/>
  <c r="F60" i="13"/>
  <c r="E60" i="13"/>
  <c r="D60" i="13"/>
  <c r="C60" i="13"/>
  <c r="B60" i="13"/>
  <c r="N59" i="13"/>
  <c r="L59" i="13"/>
  <c r="J59" i="13"/>
  <c r="F59" i="13"/>
  <c r="E59" i="13"/>
  <c r="D59" i="13"/>
  <c r="C59" i="13"/>
  <c r="B59" i="13"/>
  <c r="N58" i="13"/>
  <c r="L58" i="13"/>
  <c r="J58" i="13"/>
  <c r="F58" i="13"/>
  <c r="E58" i="13"/>
  <c r="D58" i="13"/>
  <c r="C58" i="13"/>
  <c r="B58" i="13"/>
  <c r="N57" i="13"/>
  <c r="L57" i="13"/>
  <c r="J57" i="13"/>
  <c r="F57" i="13"/>
  <c r="E57" i="13"/>
  <c r="D57" i="13"/>
  <c r="C57" i="13"/>
  <c r="B57" i="13"/>
  <c r="N56" i="13"/>
  <c r="L56" i="13"/>
  <c r="J56" i="13"/>
  <c r="F56" i="13"/>
  <c r="E56" i="13"/>
  <c r="D56" i="13"/>
  <c r="C56" i="13"/>
  <c r="B56" i="13"/>
  <c r="N55" i="13"/>
  <c r="L55" i="13"/>
  <c r="J55" i="13"/>
  <c r="F55" i="13"/>
  <c r="E55" i="13"/>
  <c r="D55" i="13"/>
  <c r="C55" i="13"/>
  <c r="B55" i="13"/>
  <c r="N54" i="13"/>
  <c r="L54" i="13"/>
  <c r="J54" i="13"/>
  <c r="F54" i="13"/>
  <c r="E54" i="13"/>
  <c r="D54" i="13"/>
  <c r="C54" i="13"/>
  <c r="B54" i="13"/>
  <c r="N53" i="13"/>
  <c r="L53" i="13"/>
  <c r="J53" i="13"/>
  <c r="F53" i="13"/>
  <c r="E53" i="13"/>
  <c r="D53" i="13"/>
  <c r="C53" i="13"/>
  <c r="B53" i="13"/>
  <c r="N52" i="13"/>
  <c r="L52" i="13"/>
  <c r="J52" i="13"/>
  <c r="F52" i="13"/>
  <c r="E52" i="13"/>
  <c r="D52" i="13"/>
  <c r="C52" i="13"/>
  <c r="B52" i="13"/>
  <c r="N51" i="13"/>
  <c r="L51" i="13"/>
  <c r="J51" i="13"/>
  <c r="F51" i="13"/>
  <c r="E51" i="13"/>
  <c r="D51" i="13"/>
  <c r="C51" i="13"/>
  <c r="B51" i="13"/>
  <c r="N50" i="13"/>
  <c r="L50" i="13"/>
  <c r="J50" i="13"/>
  <c r="F50" i="13"/>
  <c r="E50" i="13"/>
  <c r="D50" i="13"/>
  <c r="C50" i="13"/>
  <c r="B50" i="13"/>
  <c r="N49" i="13"/>
  <c r="L49" i="13"/>
  <c r="J49" i="13"/>
  <c r="F49" i="13"/>
  <c r="E49" i="13"/>
  <c r="D49" i="13"/>
  <c r="C49" i="13"/>
  <c r="B49" i="13"/>
  <c r="N48" i="13"/>
  <c r="L48" i="13"/>
  <c r="J48" i="13"/>
  <c r="F48" i="13"/>
  <c r="E48" i="13"/>
  <c r="D48" i="13"/>
  <c r="C48" i="13"/>
  <c r="B48" i="13"/>
  <c r="N47" i="13"/>
  <c r="L47" i="13"/>
  <c r="J47" i="13"/>
  <c r="F47" i="13"/>
  <c r="E47" i="13"/>
  <c r="D47" i="13"/>
  <c r="C47" i="13"/>
  <c r="B47" i="13"/>
  <c r="N46" i="13"/>
  <c r="L46" i="13"/>
  <c r="J46" i="13"/>
  <c r="F46" i="13"/>
  <c r="E46" i="13"/>
  <c r="D46" i="13"/>
  <c r="C46" i="13"/>
  <c r="B46" i="13"/>
  <c r="N45" i="13"/>
  <c r="L45" i="13"/>
  <c r="J45" i="13"/>
  <c r="F45" i="13"/>
  <c r="E45" i="13"/>
  <c r="D45" i="13"/>
  <c r="C45" i="13"/>
  <c r="B45" i="13"/>
  <c r="N44" i="13"/>
  <c r="L44" i="13"/>
  <c r="J44" i="13"/>
  <c r="F44" i="13"/>
  <c r="E44" i="13"/>
  <c r="D44" i="13"/>
  <c r="C44" i="13"/>
  <c r="B44" i="13"/>
  <c r="N43" i="13"/>
  <c r="L43" i="13"/>
  <c r="J43" i="13"/>
  <c r="F43" i="13"/>
  <c r="E43" i="13"/>
  <c r="D43" i="13"/>
  <c r="C43" i="13"/>
  <c r="B43" i="13"/>
  <c r="N42" i="13"/>
  <c r="L42" i="13"/>
  <c r="J42" i="13"/>
  <c r="F42" i="13"/>
  <c r="E42" i="13"/>
  <c r="D42" i="13"/>
  <c r="C42" i="13"/>
  <c r="B42" i="13"/>
  <c r="N41" i="13"/>
  <c r="L41" i="13"/>
  <c r="J41" i="13"/>
  <c r="F41" i="13"/>
  <c r="E41" i="13"/>
  <c r="D41" i="13"/>
  <c r="C41" i="13"/>
  <c r="B41" i="13"/>
  <c r="N40" i="13"/>
  <c r="L40" i="13"/>
  <c r="J40" i="13"/>
  <c r="F40" i="13"/>
  <c r="E40" i="13"/>
  <c r="D40" i="13"/>
  <c r="C40" i="13"/>
  <c r="B40" i="13"/>
  <c r="N39" i="13"/>
  <c r="L39" i="13"/>
  <c r="J39" i="13"/>
  <c r="F39" i="13"/>
  <c r="E39" i="13"/>
  <c r="D39" i="13"/>
  <c r="C39" i="13"/>
  <c r="B39" i="13"/>
  <c r="N38" i="13"/>
  <c r="L38" i="13"/>
  <c r="J38" i="13"/>
  <c r="F38" i="13"/>
  <c r="E38" i="13"/>
  <c r="D38" i="13"/>
  <c r="C38" i="13"/>
  <c r="B38" i="13"/>
  <c r="N37" i="13"/>
  <c r="L37" i="13"/>
  <c r="J37" i="13"/>
  <c r="F37" i="13"/>
  <c r="E37" i="13"/>
  <c r="D37" i="13"/>
  <c r="C37" i="13"/>
  <c r="B37" i="13"/>
  <c r="N36" i="13"/>
  <c r="L36" i="13"/>
  <c r="J36" i="13"/>
  <c r="F36" i="13"/>
  <c r="E36" i="13"/>
  <c r="D36" i="13"/>
  <c r="C36" i="13"/>
  <c r="B36" i="13"/>
  <c r="O34" i="13"/>
  <c r="D12" i="13"/>
  <c r="F11" i="13"/>
  <c r="O2" i="13"/>
</calcChain>
</file>

<file path=xl/sharedStrings.xml><?xml version="1.0" encoding="utf-8"?>
<sst xmlns="http://schemas.openxmlformats.org/spreadsheetml/2006/main" count="1026" uniqueCount="437">
  <si>
    <t>項目名</t>
    <rPh sb="0" eb="2">
      <t>コウモク</t>
    </rPh>
    <rPh sb="2" eb="3">
      <t>メイ</t>
    </rPh>
    <phoneticPr fontId="3"/>
  </si>
  <si>
    <t>内訳表</t>
    <rPh sb="0" eb="2">
      <t>ウチワケ</t>
    </rPh>
    <rPh sb="2" eb="3">
      <t>ヒョウ</t>
    </rPh>
    <phoneticPr fontId="3"/>
  </si>
  <si>
    <t>表示幅</t>
    <rPh sb="0" eb="3">
      <t>ヒョウジハバ</t>
    </rPh>
    <phoneticPr fontId="3"/>
  </si>
  <si>
    <t>ヘダー</t>
    <phoneticPr fontId="3"/>
  </si>
  <si>
    <t>名称1</t>
    <rPh sb="0" eb="2">
      <t>メイショウ</t>
    </rPh>
    <phoneticPr fontId="3"/>
  </si>
  <si>
    <t>名称2</t>
    <rPh sb="0" eb="2">
      <t>メイショウ</t>
    </rPh>
    <phoneticPr fontId="3"/>
  </si>
  <si>
    <t>規格1</t>
    <rPh sb="0" eb="2">
      <t>キカク</t>
    </rPh>
    <phoneticPr fontId="3"/>
  </si>
  <si>
    <t>規格2</t>
    <rPh sb="0" eb="2">
      <t>キカク</t>
    </rPh>
    <phoneticPr fontId="3"/>
  </si>
  <si>
    <t>数量1</t>
    <rPh sb="0" eb="2">
      <t>スウリョウ</t>
    </rPh>
    <phoneticPr fontId="3"/>
  </si>
  <si>
    <t>数量2</t>
    <rPh sb="0" eb="2">
      <t>スウリョウ</t>
    </rPh>
    <phoneticPr fontId="3"/>
  </si>
  <si>
    <t>単位1</t>
    <rPh sb="0" eb="2">
      <t>タンイ</t>
    </rPh>
    <phoneticPr fontId="3"/>
  </si>
  <si>
    <t>単位2</t>
    <rPh sb="0" eb="2">
      <t>タンイ</t>
    </rPh>
    <phoneticPr fontId="3"/>
  </si>
  <si>
    <t>単価1</t>
    <rPh sb="0" eb="2">
      <t>タンカ</t>
    </rPh>
    <phoneticPr fontId="3"/>
  </si>
  <si>
    <t>単価2</t>
    <rPh sb="0" eb="2">
      <t>タンカ</t>
    </rPh>
    <phoneticPr fontId="3"/>
  </si>
  <si>
    <t>金額1</t>
    <rPh sb="0" eb="2">
      <t>キンガク</t>
    </rPh>
    <phoneticPr fontId="3"/>
  </si>
  <si>
    <t>金額2</t>
    <rPh sb="0" eb="2">
      <t>キンガク</t>
    </rPh>
    <phoneticPr fontId="3"/>
  </si>
  <si>
    <t>明細</t>
    <rPh sb="0" eb="2">
      <t>メイサイ</t>
    </rPh>
    <phoneticPr fontId="3"/>
  </si>
  <si>
    <t>内訳表名1</t>
    <rPh sb="0" eb="2">
      <t>ウチワケ</t>
    </rPh>
    <rPh sb="2" eb="3">
      <t>ヒョウ</t>
    </rPh>
    <rPh sb="3" eb="4">
      <t>メイ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</si>
  <si>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</si>
  <si>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</si>
  <si>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</si>
  <si>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</si>
  <si>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</si>
  <si>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</si>
  <si>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</si>
  <si>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</si>
  <si>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</si>
  <si>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</si>
  <si>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</si>
  <si>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</si>
  <si>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</si>
  <si>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</si>
  <si>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</si>
  <si>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</si>
  <si>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</si>
  <si>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</si>
  <si>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S</t>
    <phoneticPr fontId="3"/>
  </si>
  <si>
    <t>T</t>
    <phoneticPr fontId="3"/>
  </si>
  <si>
    <t>U</t>
    <phoneticPr fontId="3"/>
  </si>
  <si>
    <t>V</t>
    <phoneticPr fontId="3"/>
  </si>
  <si>
    <t>X</t>
    <phoneticPr fontId="3"/>
  </si>
  <si>
    <t>Y</t>
    <phoneticPr fontId="3"/>
  </si>
  <si>
    <t>Z</t>
    <phoneticPr fontId="3"/>
  </si>
  <si>
    <t>W</t>
    <phoneticPr fontId="3"/>
  </si>
  <si>
    <t>コード</t>
    <phoneticPr fontId="3"/>
  </si>
  <si>
    <t>明細予備情報1</t>
    <rPh sb="0" eb="2">
      <t>メイサイ</t>
    </rPh>
    <rPh sb="2" eb="4">
      <t>ヨビ</t>
    </rPh>
    <rPh sb="4" eb="6">
      <t>ジョウホウ</t>
    </rPh>
    <phoneticPr fontId="3"/>
  </si>
  <si>
    <t>明細予備情報2</t>
    <rPh sb="0" eb="2">
      <t>メイサイ</t>
    </rPh>
    <rPh sb="2" eb="4">
      <t>ヨビ</t>
    </rPh>
    <rPh sb="4" eb="6">
      <t>ジョウホウ</t>
    </rPh>
    <phoneticPr fontId="3"/>
  </si>
  <si>
    <t>種目1</t>
    <rPh sb="0" eb="2">
      <t>シュモク</t>
    </rPh>
    <phoneticPr fontId="3"/>
  </si>
  <si>
    <t>種目2</t>
    <rPh sb="0" eb="2">
      <t>シュモク</t>
    </rPh>
    <phoneticPr fontId="3"/>
  </si>
  <si>
    <t>形状寸法1</t>
    <rPh sb="0" eb="2">
      <t>ケイジョウ</t>
    </rPh>
    <rPh sb="2" eb="4">
      <t>スンポウ</t>
    </rPh>
    <phoneticPr fontId="3"/>
  </si>
  <si>
    <t>形状寸法2</t>
    <rPh sb="0" eb="2">
      <t>ケイジョウ</t>
    </rPh>
    <rPh sb="2" eb="4">
      <t>スンポウ</t>
    </rPh>
    <phoneticPr fontId="3"/>
  </si>
  <si>
    <t>数字</t>
    <rPh sb="0" eb="2">
      <t>スウジ</t>
    </rPh>
    <phoneticPr fontId="3"/>
  </si>
  <si>
    <t>×</t>
    <phoneticPr fontId="3"/>
  </si>
  <si>
    <t>○</t>
    <phoneticPr fontId="3"/>
  </si>
  <si>
    <t>×</t>
    <phoneticPr fontId="3"/>
  </si>
  <si>
    <t>特殊な処理</t>
    <rPh sb="0" eb="2">
      <t>トクシュ</t>
    </rPh>
    <rPh sb="3" eb="5">
      <t>ショリ</t>
    </rPh>
    <phoneticPr fontId="3"/>
  </si>
  <si>
    <t>特殊な処理の説明</t>
    <rPh sb="0" eb="2">
      <t>トクシュ</t>
    </rPh>
    <rPh sb="3" eb="5">
      <t>ショリ</t>
    </rPh>
    <rPh sb="6" eb="8">
      <t>セツメイ</t>
    </rPh>
    <phoneticPr fontId="3"/>
  </si>
  <si>
    <t>１または２</t>
    <phoneticPr fontId="3"/>
  </si>
  <si>
    <t>当初１又は変更２どちらかを表示</t>
    <rPh sb="0" eb="2">
      <t>トウショ</t>
    </rPh>
    <rPh sb="3" eb="4">
      <t>マタ</t>
    </rPh>
    <rPh sb="5" eb="7">
      <t>ヘンコウ</t>
    </rPh>
    <rPh sb="13" eb="15">
      <t>ヒョウジ</t>
    </rPh>
    <phoneticPr fontId="3"/>
  </si>
  <si>
    <t>付け替えが行われているときこれを適用。コードと明細予備情報のセルの指定が必要</t>
  </si>
  <si>
    <t>付け替えが行われているときこれを適用。コードと明細予備情報のセルの指定が必要</t>
    <rPh sb="0" eb="1">
      <t>ツ</t>
    </rPh>
    <rPh sb="2" eb="3">
      <t>カ</t>
    </rPh>
    <rPh sb="5" eb="6">
      <t>オコナ</t>
    </rPh>
    <rPh sb="16" eb="18">
      <t>テキヨウ</t>
    </rPh>
    <rPh sb="23" eb="25">
      <t>メイサイ</t>
    </rPh>
    <rPh sb="25" eb="27">
      <t>ヨビ</t>
    </rPh>
    <rPh sb="27" eb="29">
      <t>ジョウホウ</t>
    </rPh>
    <rPh sb="33" eb="35">
      <t>シテイ</t>
    </rPh>
    <rPh sb="36" eb="38">
      <t>ヒツヨウ</t>
    </rPh>
    <phoneticPr fontId="3"/>
  </si>
  <si>
    <t>ヘダーコード項目の指定に必要な項目</t>
    <rPh sb="6" eb="8">
      <t>コウモク</t>
    </rPh>
    <rPh sb="9" eb="11">
      <t>シテイ</t>
    </rPh>
    <rPh sb="12" eb="14">
      <t>ヒツヨウ</t>
    </rPh>
    <rPh sb="15" eb="17">
      <t>コウモク</t>
    </rPh>
    <phoneticPr fontId="3"/>
  </si>
  <si>
    <t>書出シート名</t>
    <rPh sb="0" eb="2">
      <t>カキダ</t>
    </rPh>
    <rPh sb="5" eb="6">
      <t>メイ</t>
    </rPh>
    <phoneticPr fontId="3"/>
  </si>
  <si>
    <t>作成シート名</t>
    <rPh sb="0" eb="2">
      <t>サクセイ</t>
    </rPh>
    <rPh sb="5" eb="6">
      <t>メイ</t>
    </rPh>
    <phoneticPr fontId="3"/>
  </si>
  <si>
    <t>値</t>
    <rPh sb="0" eb="1">
      <t>アタイ</t>
    </rPh>
    <phoneticPr fontId="3"/>
  </si>
  <si>
    <t>１明細当りの行数</t>
    <rPh sb="1" eb="3">
      <t>メイサイ</t>
    </rPh>
    <rPh sb="3" eb="4">
      <t>アタ</t>
    </rPh>
    <rPh sb="6" eb="8">
      <t>ギョウスウ</t>
    </rPh>
    <phoneticPr fontId="3"/>
  </si>
  <si>
    <t>ヘダーの行数</t>
    <rPh sb="4" eb="6">
      <t>ギョウスウ</t>
    </rPh>
    <phoneticPr fontId="3"/>
  </si>
  <si>
    <t>フッターの行数</t>
    <rPh sb="5" eb="7">
      <t>ギョウスウ</t>
    </rPh>
    <phoneticPr fontId="3"/>
  </si>
  <si>
    <t>１ページの明細行数</t>
    <rPh sb="5" eb="7">
      <t>メイサイ</t>
    </rPh>
    <rPh sb="7" eb="9">
      <t>ギョウスウ</t>
    </rPh>
    <phoneticPr fontId="3"/>
  </si>
  <si>
    <t>※セルの開始位置は固定です。注意してください。</t>
    <rPh sb="4" eb="6">
      <t>カイシ</t>
    </rPh>
    <rPh sb="6" eb="8">
      <t>イチ</t>
    </rPh>
    <rPh sb="9" eb="11">
      <t>コテイ</t>
    </rPh>
    <rPh sb="14" eb="16">
      <t>チュウイ</t>
    </rPh>
    <phoneticPr fontId="3"/>
  </si>
  <si>
    <t>帳票イメージシート名</t>
  </si>
  <si>
    <t>帳票イメージ範囲</t>
  </si>
  <si>
    <t>帳票イメージ</t>
  </si>
  <si>
    <t>行</t>
    <rPh sb="0" eb="1">
      <t>ギョウ</t>
    </rPh>
    <phoneticPr fontId="3"/>
  </si>
  <si>
    <t>行の高さ</t>
    <rPh sb="0" eb="1">
      <t>ギョウ</t>
    </rPh>
    <rPh sb="2" eb="3">
      <t>タカ</t>
    </rPh>
    <phoneticPr fontId="3"/>
  </si>
  <si>
    <t>１または２</t>
  </si>
  <si>
    <t>フッター項目は表題として扱います</t>
    <rPh sb="4" eb="6">
      <t>コウモク</t>
    </rPh>
    <rPh sb="7" eb="9">
      <t>ヒョウダイ</t>
    </rPh>
    <rPh sb="12" eb="13">
      <t>アツカ</t>
    </rPh>
    <phoneticPr fontId="3"/>
  </si>
  <si>
    <t>ヘダー開始列</t>
    <rPh sb="3" eb="5">
      <t>カイシ</t>
    </rPh>
    <rPh sb="5" eb="6">
      <t>レツ</t>
    </rPh>
    <phoneticPr fontId="3"/>
  </si>
  <si>
    <t>明細開始列</t>
    <rPh sb="0" eb="2">
      <t>メイサイ</t>
    </rPh>
    <rPh sb="2" eb="4">
      <t>カイシ</t>
    </rPh>
    <rPh sb="4" eb="5">
      <t>レツ</t>
    </rPh>
    <phoneticPr fontId="3"/>
  </si>
  <si>
    <t>A</t>
    <phoneticPr fontId="3"/>
  </si>
  <si>
    <t>書出しシートヘダー項目の書出し列</t>
    <rPh sb="0" eb="2">
      <t>カキダ</t>
    </rPh>
    <rPh sb="9" eb="11">
      <t>コウモク</t>
    </rPh>
    <rPh sb="12" eb="14">
      <t>カキダ</t>
    </rPh>
    <rPh sb="15" eb="16">
      <t>レツ</t>
    </rPh>
    <phoneticPr fontId="3"/>
  </si>
  <si>
    <t>書出しシート明細項目の書出し列</t>
    <rPh sb="6" eb="8">
      <t>メイサイ</t>
    </rPh>
    <phoneticPr fontId="3"/>
  </si>
  <si>
    <t>ｺｰﾄﾞ1</t>
    <phoneticPr fontId="3"/>
  </si>
  <si>
    <t>ｺｰﾄﾞ2</t>
    <phoneticPr fontId="3"/>
  </si>
  <si>
    <t>ｺｰﾄﾞ1</t>
    <phoneticPr fontId="3"/>
  </si>
  <si>
    <t>単価</t>
    <rPh sb="0" eb="2">
      <t>タンカ</t>
    </rPh>
    <phoneticPr fontId="3"/>
  </si>
  <si>
    <t>コード+表内ページ</t>
    <rPh sb="4" eb="6">
      <t>ヒョウナイ</t>
    </rPh>
    <phoneticPr fontId="3"/>
  </si>
  <si>
    <t>計算は、イメージの式を使用します。合計は明細合計行を作ります</t>
    <rPh sb="0" eb="2">
      <t>ケイサン</t>
    </rPh>
    <rPh sb="9" eb="10">
      <t>シキ</t>
    </rPh>
    <rPh sb="11" eb="13">
      <t>シヨウ</t>
    </rPh>
    <rPh sb="17" eb="19">
      <t>ゴウケイ</t>
    </rPh>
    <rPh sb="20" eb="22">
      <t>メイサイ</t>
    </rPh>
    <rPh sb="22" eb="24">
      <t>ゴウケイ</t>
    </rPh>
    <rPh sb="24" eb="25">
      <t>ギョウ</t>
    </rPh>
    <rPh sb="26" eb="27">
      <t>ツク</t>
    </rPh>
    <phoneticPr fontId="3"/>
  </si>
  <si>
    <t>文字列</t>
    <rPh sb="0" eb="3">
      <t>モジレツ</t>
    </rPh>
    <phoneticPr fontId="3"/>
  </si>
  <si>
    <t>×</t>
    <phoneticPr fontId="3"/>
  </si>
  <si>
    <t>文字列合計</t>
    <rPh sb="0" eb="3">
      <t>モジレツ</t>
    </rPh>
    <rPh sb="3" eb="5">
      <t>ゴウケイ</t>
    </rPh>
    <phoneticPr fontId="3"/>
  </si>
  <si>
    <t>合計行に任意の文字列を表示します。文字列はエクセル側の項目名が採用されます</t>
    <rPh sb="0" eb="2">
      <t>ゴウケイ</t>
    </rPh>
    <rPh sb="2" eb="3">
      <t>ギョウ</t>
    </rPh>
    <rPh sb="4" eb="6">
      <t>ニンイ</t>
    </rPh>
    <rPh sb="7" eb="10">
      <t>モジレツ</t>
    </rPh>
    <rPh sb="11" eb="13">
      <t>ヒョウジ</t>
    </rPh>
    <rPh sb="17" eb="20">
      <t>モジレツ</t>
    </rPh>
    <rPh sb="25" eb="26">
      <t>ガワ</t>
    </rPh>
    <rPh sb="27" eb="29">
      <t>コウモク</t>
    </rPh>
    <rPh sb="29" eb="30">
      <t>メイ</t>
    </rPh>
    <rPh sb="31" eb="33">
      <t>サイヨウ</t>
    </rPh>
    <phoneticPr fontId="3"/>
  </si>
  <si>
    <t>単価表</t>
    <rPh sb="0" eb="2">
      <t>タンカ</t>
    </rPh>
    <phoneticPr fontId="3"/>
  </si>
  <si>
    <t>表題数量1</t>
    <rPh sb="0" eb="2">
      <t>ヒョウダイ</t>
    </rPh>
    <rPh sb="2" eb="4">
      <t>スウリョウ</t>
    </rPh>
    <phoneticPr fontId="3"/>
  </si>
  <si>
    <t>表題数量2</t>
    <rPh sb="0" eb="2">
      <t>ヒョウダイ</t>
    </rPh>
    <rPh sb="2" eb="4">
      <t>スウリョウ</t>
    </rPh>
    <phoneticPr fontId="3"/>
  </si>
  <si>
    <t>算定数量1</t>
    <rPh sb="0" eb="2">
      <t>サンテイ</t>
    </rPh>
    <rPh sb="2" eb="4">
      <t>スウリョウ</t>
    </rPh>
    <phoneticPr fontId="3"/>
  </si>
  <si>
    <t>ヘダー項目で指定された算定数量1</t>
    <rPh sb="3" eb="5">
      <t>コウモク</t>
    </rPh>
    <rPh sb="6" eb="8">
      <t>シテイ</t>
    </rPh>
    <rPh sb="11" eb="13">
      <t>サンテイ</t>
    </rPh>
    <rPh sb="13" eb="15">
      <t>スウリョウ</t>
    </rPh>
    <phoneticPr fontId="3"/>
  </si>
  <si>
    <t>算定単位1</t>
    <rPh sb="0" eb="2">
      <t>サンテイ</t>
    </rPh>
    <rPh sb="2" eb="4">
      <t>タンイ</t>
    </rPh>
    <phoneticPr fontId="3"/>
  </si>
  <si>
    <t>算定単位2</t>
    <rPh sb="0" eb="2">
      <t>サンテイ</t>
    </rPh>
    <rPh sb="2" eb="4">
      <t>タンイ</t>
    </rPh>
    <phoneticPr fontId="3"/>
  </si>
  <si>
    <t>ヘダー項目で指定された単位</t>
    <rPh sb="3" eb="5">
      <t>コウモク</t>
    </rPh>
    <rPh sb="6" eb="8">
      <t>シテイ</t>
    </rPh>
    <rPh sb="11" eb="13">
      <t>タンイ</t>
    </rPh>
    <phoneticPr fontId="3"/>
  </si>
  <si>
    <t>表末行数</t>
    <rPh sb="0" eb="1">
      <t>ヒョウ</t>
    </rPh>
    <rPh sb="1" eb="2">
      <t>マツ</t>
    </rPh>
    <rPh sb="2" eb="4">
      <t>ギョウスウ</t>
    </rPh>
    <phoneticPr fontId="3"/>
  </si>
  <si>
    <t>表末単位当り 有:1 無:0</t>
    <rPh sb="0" eb="1">
      <t>ヒョウ</t>
    </rPh>
    <rPh sb="1" eb="2">
      <t>マツ</t>
    </rPh>
    <rPh sb="2" eb="4">
      <t>タンイ</t>
    </rPh>
    <rPh sb="4" eb="5">
      <t>アタ</t>
    </rPh>
    <rPh sb="7" eb="8">
      <t>ア</t>
    </rPh>
    <rPh sb="11" eb="12">
      <t>ナ</t>
    </rPh>
    <phoneticPr fontId="3"/>
  </si>
  <si>
    <t>１または２+算定単位合計</t>
    <rPh sb="6" eb="8">
      <t>サンテイ</t>
    </rPh>
    <rPh sb="8" eb="10">
      <t>タンイ</t>
    </rPh>
    <rPh sb="10" eb="12">
      <t>ゴウケイ</t>
    </rPh>
    <phoneticPr fontId="3"/>
  </si>
  <si>
    <t>工種別内訳表</t>
    <rPh sb="0" eb="1">
      <t>コウ</t>
    </rPh>
    <rPh sb="1" eb="3">
      <t>シュベツ</t>
    </rPh>
    <rPh sb="3" eb="5">
      <t>ウチワケ</t>
    </rPh>
    <rPh sb="5" eb="6">
      <t>ヒョウ</t>
    </rPh>
    <phoneticPr fontId="3"/>
  </si>
  <si>
    <t>計算+当初合計+単位当</t>
    <rPh sb="0" eb="2">
      <t>ケイサン</t>
    </rPh>
    <rPh sb="3" eb="5">
      <t>トウショ</t>
    </rPh>
    <rPh sb="5" eb="7">
      <t>ゴウケイ</t>
    </rPh>
    <rPh sb="8" eb="10">
      <t>タンイ</t>
    </rPh>
    <rPh sb="10" eb="11">
      <t>アタ</t>
    </rPh>
    <phoneticPr fontId="3"/>
  </si>
  <si>
    <t>計算+当初合計</t>
    <rPh sb="0" eb="2">
      <t>ケイサン</t>
    </rPh>
    <rPh sb="3" eb="5">
      <t>トウショ</t>
    </rPh>
    <rPh sb="5" eb="7">
      <t>ゴウケイ</t>
    </rPh>
    <phoneticPr fontId="3"/>
  </si>
  <si>
    <t>当初単価</t>
    <rPh sb="0" eb="2">
      <t>トウショ</t>
    </rPh>
    <rPh sb="2" eb="4">
      <t>タンカ</t>
    </rPh>
    <phoneticPr fontId="3"/>
  </si>
  <si>
    <t>計算+当初算定</t>
    <rPh sb="0" eb="2">
      <t>ケイサン</t>
    </rPh>
    <rPh sb="3" eb="5">
      <t>トウショ</t>
    </rPh>
    <rPh sb="5" eb="7">
      <t>サンテイ</t>
    </rPh>
    <phoneticPr fontId="3"/>
  </si>
  <si>
    <t>明細区分1</t>
    <rPh sb="0" eb="2">
      <t>メイサイ</t>
    </rPh>
    <rPh sb="2" eb="4">
      <t>クブン</t>
    </rPh>
    <phoneticPr fontId="3"/>
  </si>
  <si>
    <t>明細区分2</t>
    <rPh sb="0" eb="2">
      <t>メイサイ</t>
    </rPh>
    <rPh sb="2" eb="4">
      <t>クブン</t>
    </rPh>
    <phoneticPr fontId="3"/>
  </si>
  <si>
    <t>※コード項目は必ず先頭に置いてください.</t>
    <rPh sb="4" eb="6">
      <t>コウモク</t>
    </rPh>
    <rPh sb="7" eb="8">
      <t>カナラ</t>
    </rPh>
    <rPh sb="9" eb="11">
      <t>セントウ</t>
    </rPh>
    <rPh sb="12" eb="13">
      <t>オ</t>
    </rPh>
    <phoneticPr fontId="3"/>
  </si>
  <si>
    <t>明細　工種別内訳は表題項目がないので注意！</t>
    <rPh sb="0" eb="2">
      <t>メイサイ</t>
    </rPh>
    <rPh sb="3" eb="4">
      <t>コウ</t>
    </rPh>
    <rPh sb="4" eb="6">
      <t>シュベツ</t>
    </rPh>
    <rPh sb="6" eb="8">
      <t>ウチワケ</t>
    </rPh>
    <rPh sb="9" eb="11">
      <t>ヒョウダイ</t>
    </rPh>
    <rPh sb="11" eb="13">
      <t>コウモク</t>
    </rPh>
    <rPh sb="18" eb="20">
      <t>チュウイ</t>
    </rPh>
    <phoneticPr fontId="3"/>
  </si>
  <si>
    <t>1工種別内訳ファイル書出</t>
    <phoneticPr fontId="3"/>
  </si>
  <si>
    <t>2内訳表ファイル書出</t>
  </si>
  <si>
    <t>3全表形式ファイル書出</t>
  </si>
  <si>
    <t>明細備考1</t>
    <rPh sb="0" eb="2">
      <t>メイサイ</t>
    </rPh>
    <rPh sb="2" eb="4">
      <t>ビコウ</t>
    </rPh>
    <phoneticPr fontId="3"/>
  </si>
  <si>
    <t>単価表</t>
    <rPh sb="0" eb="2">
      <t>タンカ</t>
    </rPh>
    <rPh sb="2" eb="3">
      <t>ヒョウ</t>
    </rPh>
    <phoneticPr fontId="3"/>
  </si>
  <si>
    <t>※セルの開始位置は固定です。注意してください。　入力は白抜きの項目のみです。ヘダー、明細項目で行数が足りない場合は追加してください。</t>
    <rPh sb="4" eb="6">
      <t>カイシ</t>
    </rPh>
    <rPh sb="6" eb="8">
      <t>イチ</t>
    </rPh>
    <rPh sb="9" eb="11">
      <t>コテイ</t>
    </rPh>
    <rPh sb="14" eb="16">
      <t>チュウイ</t>
    </rPh>
    <rPh sb="24" eb="26">
      <t>ニュウリョク</t>
    </rPh>
    <rPh sb="27" eb="29">
      <t>シロヌ</t>
    </rPh>
    <rPh sb="31" eb="33">
      <t>コウモク</t>
    </rPh>
    <rPh sb="42" eb="44">
      <t>メイサイ</t>
    </rPh>
    <rPh sb="44" eb="46">
      <t>コウモク</t>
    </rPh>
    <rPh sb="47" eb="49">
      <t>ギョウスウ</t>
    </rPh>
    <rPh sb="50" eb="51">
      <t>タ</t>
    </rPh>
    <rPh sb="54" eb="56">
      <t>バアイ</t>
    </rPh>
    <rPh sb="57" eb="59">
      <t>ツイカ</t>
    </rPh>
    <phoneticPr fontId="3"/>
  </si>
  <si>
    <t>書出しデータ</t>
    <rPh sb="0" eb="2">
      <t>カキダ</t>
    </rPh>
    <phoneticPr fontId="3"/>
  </si>
  <si>
    <t>帳票イメージ</t>
    <rPh sb="0" eb="2">
      <t>チョウヒョウ</t>
    </rPh>
    <phoneticPr fontId="3"/>
  </si>
  <si>
    <t>単価表名</t>
    <rPh sb="0" eb="2">
      <t>タンカ</t>
    </rPh>
    <rPh sb="2" eb="3">
      <t>ヒョウ</t>
    </rPh>
    <rPh sb="3" eb="4">
      <t>メイ</t>
    </rPh>
    <phoneticPr fontId="3"/>
  </si>
  <si>
    <t>算定数量</t>
    <rPh sb="0" eb="2">
      <t>サンテイ</t>
    </rPh>
    <rPh sb="2" eb="4">
      <t>スウリョウ</t>
    </rPh>
    <phoneticPr fontId="3"/>
  </si>
  <si>
    <t>×</t>
    <phoneticPr fontId="3"/>
  </si>
  <si>
    <t>算定単位</t>
    <rPh sb="0" eb="2">
      <t>サンテイ</t>
    </rPh>
    <rPh sb="2" eb="4">
      <t>タンイ</t>
    </rPh>
    <phoneticPr fontId="3"/>
  </si>
  <si>
    <t>備考1</t>
    <rPh sb="0" eb="2">
      <t>ビコウ</t>
    </rPh>
    <phoneticPr fontId="3"/>
  </si>
  <si>
    <t>備考2</t>
    <rPh sb="0" eb="2">
      <t>ビコウ</t>
    </rPh>
    <phoneticPr fontId="3"/>
  </si>
  <si>
    <t>明細備考2</t>
    <rPh sb="0" eb="2">
      <t>メイサイ</t>
    </rPh>
    <rPh sb="2" eb="4">
      <t>ビコウ</t>
    </rPh>
    <phoneticPr fontId="3"/>
  </si>
  <si>
    <t>明細備考</t>
    <rPh sb="0" eb="2">
      <t>メイサイ</t>
    </rPh>
    <rPh sb="2" eb="4">
      <t>ビコウ</t>
    </rPh>
    <phoneticPr fontId="3"/>
  </si>
  <si>
    <t>備考</t>
    <rPh sb="0" eb="2">
      <t>ビコウ</t>
    </rPh>
    <phoneticPr fontId="3"/>
  </si>
  <si>
    <t>帳票イメージ工種別内訳</t>
  </si>
  <si>
    <t>明細項目の指定に必要な項目</t>
    <rPh sb="0" eb="2">
      <t>メイサイ</t>
    </rPh>
    <rPh sb="2" eb="4">
      <t>コウモク</t>
    </rPh>
    <rPh sb="5" eb="7">
      <t>シテイ</t>
    </rPh>
    <rPh sb="8" eb="10">
      <t>ヒツヨウ</t>
    </rPh>
    <rPh sb="11" eb="13">
      <t>コウモク</t>
    </rPh>
    <phoneticPr fontId="3"/>
  </si>
  <si>
    <t>AE</t>
    <phoneticPr fontId="3"/>
  </si>
  <si>
    <t>０非表示</t>
  </si>
  <si>
    <t>単位</t>
    <rPh sb="0" eb="2">
      <t>タンイ</t>
    </rPh>
    <phoneticPr fontId="3"/>
  </si>
  <si>
    <t>資料</t>
    <rPh sb="0" eb="2">
      <t>シリョウ</t>
    </rPh>
    <phoneticPr fontId="3"/>
  </si>
  <si>
    <t>採用単価名</t>
    <rPh sb="0" eb="2">
      <t>サイヨウ</t>
    </rPh>
    <rPh sb="2" eb="4">
      <t>タンカ</t>
    </rPh>
    <rPh sb="4" eb="5">
      <t>メイ</t>
    </rPh>
    <phoneticPr fontId="3"/>
  </si>
  <si>
    <t>採用単価種類</t>
    <rPh sb="0" eb="2">
      <t>サイヨウ</t>
    </rPh>
    <rPh sb="2" eb="4">
      <t>タンカ</t>
    </rPh>
    <rPh sb="4" eb="6">
      <t>シュルイ</t>
    </rPh>
    <phoneticPr fontId="3"/>
  </si>
  <si>
    <t>明細予備情報に格納された文字列をキーワードで参照する</t>
    <rPh sb="0" eb="2">
      <t>メイサイ</t>
    </rPh>
    <rPh sb="2" eb="4">
      <t>ヨビ</t>
    </rPh>
    <rPh sb="4" eb="6">
      <t>ジョウホウ</t>
    </rPh>
    <rPh sb="7" eb="9">
      <t>カクノウ</t>
    </rPh>
    <rPh sb="12" eb="15">
      <t>モジレツ</t>
    </rPh>
    <rPh sb="22" eb="24">
      <t>サンショウ</t>
    </rPh>
    <phoneticPr fontId="3"/>
  </si>
  <si>
    <t>１または２</t>
    <phoneticPr fontId="3"/>
  </si>
  <si>
    <t>階層の深さ</t>
    <rPh sb="0" eb="2">
      <t>カイソウ</t>
    </rPh>
    <rPh sb="3" eb="4">
      <t>フカ</t>
    </rPh>
    <phoneticPr fontId="3"/>
  </si>
  <si>
    <t>単　価</t>
    <rPh sb="0" eb="1">
      <t>タン</t>
    </rPh>
    <rPh sb="2" eb="3">
      <t>アタイ</t>
    </rPh>
    <phoneticPr fontId="3"/>
  </si>
  <si>
    <t>金　　額</t>
    <rPh sb="0" eb="1">
      <t>キン</t>
    </rPh>
    <rPh sb="3" eb="4">
      <t>ガク</t>
    </rPh>
    <phoneticPr fontId="3"/>
  </si>
  <si>
    <t>フッター項目は表題として扱います　行数がマイナスの場合は、先頭ページ</t>
    <rPh sb="4" eb="6">
      <t>コウモク</t>
    </rPh>
    <rPh sb="7" eb="9">
      <t>ヒョウダイ</t>
    </rPh>
    <rPh sb="12" eb="13">
      <t>アツカ</t>
    </rPh>
    <rPh sb="17" eb="19">
      <t>ギョウスウ</t>
    </rPh>
    <rPh sb="25" eb="27">
      <t>バアイ</t>
    </rPh>
    <rPh sb="29" eb="31">
      <t>セントウ</t>
    </rPh>
    <phoneticPr fontId="3"/>
  </si>
  <si>
    <t>1頁目帳票イメージ範囲</t>
    <rPh sb="1" eb="2">
      <t>ページ</t>
    </rPh>
    <rPh sb="2" eb="3">
      <t>メ</t>
    </rPh>
    <rPh sb="3" eb="5">
      <t>チョウヒョウ</t>
    </rPh>
    <rPh sb="9" eb="11">
      <t>ハンイ</t>
    </rPh>
    <phoneticPr fontId="3"/>
  </si>
  <si>
    <t>1頁目１ページの明細行数</t>
    <rPh sb="1" eb="3">
      <t>ページメ</t>
    </rPh>
    <rPh sb="8" eb="10">
      <t>メイサイ</t>
    </rPh>
    <rPh sb="10" eb="12">
      <t>ギョウスウ</t>
    </rPh>
    <phoneticPr fontId="3"/>
  </si>
  <si>
    <t>コード表示区分</t>
    <rPh sb="3" eb="5">
      <t>ヒョウジ</t>
    </rPh>
    <rPh sb="5" eb="7">
      <t>クブン</t>
    </rPh>
    <phoneticPr fontId="3"/>
  </si>
  <si>
    <t>環境版区分</t>
    <rPh sb="0" eb="2">
      <t>カンキョウ</t>
    </rPh>
    <rPh sb="2" eb="3">
      <t>バン</t>
    </rPh>
    <rPh sb="3" eb="5">
      <t>クブン</t>
    </rPh>
    <phoneticPr fontId="3"/>
  </si>
  <si>
    <t>A</t>
    <phoneticPr fontId="3"/>
  </si>
  <si>
    <t>工事名称</t>
    <rPh sb="0" eb="2">
      <t>コウジ</t>
    </rPh>
    <rPh sb="2" eb="4">
      <t>メイショウ</t>
    </rPh>
    <phoneticPr fontId="3"/>
  </si>
  <si>
    <t>初ページ</t>
    <rPh sb="0" eb="1">
      <t>ショ</t>
    </rPh>
    <phoneticPr fontId="3"/>
  </si>
  <si>
    <t>1ページ目のみ出力</t>
    <rPh sb="4" eb="5">
      <t>メ</t>
    </rPh>
    <rPh sb="7" eb="9">
      <t>シュツリョク</t>
    </rPh>
    <phoneticPr fontId="3"/>
  </si>
  <si>
    <t>工事名1</t>
    <rPh sb="0" eb="2">
      <t>コウジ</t>
    </rPh>
    <rPh sb="2" eb="3">
      <t>メイ</t>
    </rPh>
    <phoneticPr fontId="3"/>
  </si>
  <si>
    <t>-</t>
    <phoneticPr fontId="3"/>
  </si>
  <si>
    <t>AS</t>
    <phoneticPr fontId="3"/>
  </si>
  <si>
    <t>明細種別</t>
    <rPh sb="0" eb="2">
      <t>メイサイ</t>
    </rPh>
    <rPh sb="2" eb="4">
      <t>シュベツ</t>
    </rPh>
    <phoneticPr fontId="3"/>
  </si>
  <si>
    <t>種目　変更</t>
    <rPh sb="0" eb="2">
      <t>シュモク</t>
    </rPh>
    <rPh sb="3" eb="5">
      <t>ヘンコウ</t>
    </rPh>
    <phoneticPr fontId="3"/>
  </si>
  <si>
    <t>数量　変更</t>
    <rPh sb="0" eb="2">
      <t>スウリョウ</t>
    </rPh>
    <rPh sb="3" eb="5">
      <t>ヘンコウ</t>
    </rPh>
    <phoneticPr fontId="3"/>
  </si>
  <si>
    <t>単位　変更</t>
    <rPh sb="0" eb="2">
      <t>タンイ</t>
    </rPh>
    <rPh sb="3" eb="5">
      <t>ヘンコウ</t>
    </rPh>
    <phoneticPr fontId="3"/>
  </si>
  <si>
    <t>単価　変更</t>
    <rPh sb="0" eb="2">
      <t>タンカ</t>
    </rPh>
    <rPh sb="3" eb="5">
      <t>ヘンコウ</t>
    </rPh>
    <phoneticPr fontId="3"/>
  </si>
  <si>
    <t>金額　変更</t>
    <rPh sb="0" eb="2">
      <t>キンガク</t>
    </rPh>
    <rPh sb="3" eb="5">
      <t>ヘンコウ</t>
    </rPh>
    <phoneticPr fontId="3"/>
  </si>
  <si>
    <t>直接工事費1</t>
    <rPh sb="0" eb="2">
      <t>チョクセツ</t>
    </rPh>
    <rPh sb="2" eb="5">
      <t>コウジヒ</t>
    </rPh>
    <phoneticPr fontId="3"/>
  </si>
  <si>
    <t>共通仮設費行出力</t>
  </si>
  <si>
    <t>AL</t>
    <phoneticPr fontId="3"/>
  </si>
  <si>
    <t>BJ</t>
    <phoneticPr fontId="3"/>
  </si>
  <si>
    <t>BE</t>
    <phoneticPr fontId="3"/>
  </si>
  <si>
    <t>CB</t>
    <phoneticPr fontId="3"/>
  </si>
  <si>
    <t>AY</t>
    <phoneticPr fontId="3"/>
  </si>
  <si>
    <t>BV</t>
    <phoneticPr fontId="3"/>
  </si>
  <si>
    <t>AR</t>
    <phoneticPr fontId="3"/>
  </si>
  <si>
    <t>BP</t>
    <phoneticPr fontId="3"/>
  </si>
  <si>
    <t>AL</t>
    <phoneticPr fontId="3"/>
  </si>
  <si>
    <t>AM</t>
    <phoneticPr fontId="3"/>
  </si>
  <si>
    <t>BK</t>
    <phoneticPr fontId="3"/>
  </si>
  <si>
    <t>AX</t>
    <phoneticPr fontId="3"/>
  </si>
  <si>
    <t>BU</t>
    <phoneticPr fontId="3"/>
  </si>
  <si>
    <t>AO</t>
    <phoneticPr fontId="3"/>
  </si>
  <si>
    <t>BM</t>
    <phoneticPr fontId="3"/>
  </si>
  <si>
    <t>AP</t>
    <phoneticPr fontId="3"/>
  </si>
  <si>
    <t>BN</t>
    <phoneticPr fontId="3"/>
  </si>
  <si>
    <t>AV</t>
    <phoneticPr fontId="3"/>
  </si>
  <si>
    <t>BS</t>
    <phoneticPr fontId="3"/>
  </si>
  <si>
    <t>AW</t>
    <phoneticPr fontId="3"/>
  </si>
  <si>
    <t>BT</t>
    <phoneticPr fontId="3"/>
  </si>
  <si>
    <t>AS</t>
    <phoneticPr fontId="3"/>
  </si>
  <si>
    <t>BQ</t>
    <phoneticPr fontId="3"/>
  </si>
  <si>
    <t>AQ</t>
    <phoneticPr fontId="3"/>
  </si>
  <si>
    <t>BO</t>
    <phoneticPr fontId="3"/>
  </si>
  <si>
    <t>AK</t>
    <phoneticPr fontId="3"/>
  </si>
  <si>
    <t>CF</t>
  </si>
  <si>
    <t>数 量</t>
    <rPh sb="0" eb="1">
      <t>スウ</t>
    </rPh>
    <rPh sb="2" eb="3">
      <t>リョウ</t>
    </rPh>
    <phoneticPr fontId="3"/>
  </si>
  <si>
    <t>AM</t>
    <phoneticPr fontId="3"/>
  </si>
  <si>
    <t>使用しない</t>
    <rPh sb="0" eb="2">
      <t>シヨウ</t>
    </rPh>
    <phoneticPr fontId="3"/>
  </si>
  <si>
    <t>Q</t>
    <phoneticPr fontId="3"/>
  </si>
  <si>
    <t>×</t>
    <phoneticPr fontId="3"/>
  </si>
  <si>
    <t>合算表末=金額1</t>
    <rPh sb="5" eb="7">
      <t>キンガク</t>
    </rPh>
    <phoneticPr fontId="3"/>
  </si>
  <si>
    <t>合算工事の時最終ページの最終行に続いて表示。行は最終行からの行数
合算表末に続く文字は、書き出し明細項目名</t>
    <rPh sb="0" eb="2">
      <t>ガッサン</t>
    </rPh>
    <rPh sb="2" eb="4">
      <t>コウジ</t>
    </rPh>
    <rPh sb="5" eb="6">
      <t>トキ</t>
    </rPh>
    <rPh sb="6" eb="8">
      <t>サイシュウ</t>
    </rPh>
    <rPh sb="12" eb="15">
      <t>サイシュウギョウ</t>
    </rPh>
    <rPh sb="16" eb="17">
      <t>ツヅ</t>
    </rPh>
    <rPh sb="19" eb="21">
      <t>ヒョウジ</t>
    </rPh>
    <rPh sb="22" eb="23">
      <t>ギョウ</t>
    </rPh>
    <rPh sb="24" eb="27">
      <t>サイシュウギョウ</t>
    </rPh>
    <rPh sb="30" eb="32">
      <t>ギョウスウ</t>
    </rPh>
    <rPh sb="33" eb="35">
      <t>ガッサン</t>
    </rPh>
    <rPh sb="35" eb="36">
      <t>ヒョウ</t>
    </rPh>
    <rPh sb="36" eb="37">
      <t>マツ</t>
    </rPh>
    <rPh sb="38" eb="39">
      <t>ツヅ</t>
    </rPh>
    <rPh sb="40" eb="42">
      <t>モジ</t>
    </rPh>
    <rPh sb="44" eb="45">
      <t>カ</t>
    </rPh>
    <rPh sb="46" eb="47">
      <t>ダ</t>
    </rPh>
    <rPh sb="48" eb="50">
      <t>メイサイ</t>
    </rPh>
    <rPh sb="50" eb="52">
      <t>コウモク</t>
    </rPh>
    <rPh sb="52" eb="53">
      <t>メイ</t>
    </rPh>
    <phoneticPr fontId="3"/>
  </si>
  <si>
    <t>-</t>
    <phoneticPr fontId="3"/>
  </si>
  <si>
    <t>合算表末=名称1</t>
    <rPh sb="5" eb="7">
      <t>メイショウ</t>
    </rPh>
    <phoneticPr fontId="3"/>
  </si>
  <si>
    <t>契約保証費</t>
    <rPh sb="0" eb="2">
      <t>ケイヤク</t>
    </rPh>
    <rPh sb="2" eb="4">
      <t>ホショウ</t>
    </rPh>
    <rPh sb="4" eb="5">
      <t>ヒ</t>
    </rPh>
    <phoneticPr fontId="3"/>
  </si>
  <si>
    <t>親工事価格1</t>
    <rPh sb="0" eb="1">
      <t>オヤ</t>
    </rPh>
    <rPh sb="1" eb="3">
      <t>コウジ</t>
    </rPh>
    <rPh sb="3" eb="5">
      <t>カカク</t>
    </rPh>
    <phoneticPr fontId="3"/>
  </si>
  <si>
    <t>契約保証費計</t>
    <rPh sb="0" eb="2">
      <t>ケイヤク</t>
    </rPh>
    <rPh sb="2" eb="4">
      <t>ホショウ</t>
    </rPh>
    <rPh sb="4" eb="5">
      <t>ヒ</t>
    </rPh>
    <rPh sb="5" eb="6">
      <t>ケイ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</si>
  <si>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</si>
  <si>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直接工事費</t>
    <rPh sb="0" eb="2">
      <t>チョクセツ</t>
    </rPh>
    <rPh sb="2" eb="5">
      <t>コウジヒ</t>
    </rPh>
    <phoneticPr fontId="3"/>
  </si>
  <si>
    <t>本工事費</t>
    <rPh sb="0" eb="1">
      <t>ホン</t>
    </rPh>
    <rPh sb="1" eb="4">
      <t>コウジヒ</t>
    </rPh>
    <phoneticPr fontId="3"/>
  </si>
  <si>
    <t>工事価格計</t>
    <rPh sb="0" eb="2">
      <t>コウジ</t>
    </rPh>
    <rPh sb="2" eb="4">
      <t>カカク</t>
    </rPh>
    <rPh sb="4" eb="5">
      <t>ケイ</t>
    </rPh>
    <phoneticPr fontId="3"/>
  </si>
  <si>
    <t>工事価格計[見積額(税抜き)]</t>
    <rPh sb="0" eb="2">
      <t>コウジ</t>
    </rPh>
    <rPh sb="2" eb="4">
      <t>カカク</t>
    </rPh>
    <rPh sb="4" eb="5">
      <t>ケイ</t>
    </rPh>
    <rPh sb="6" eb="8">
      <t>ミツモリ</t>
    </rPh>
    <rPh sb="8" eb="9">
      <t>ガク</t>
    </rPh>
    <rPh sb="10" eb="11">
      <t>ゼイ</t>
    </rPh>
    <rPh sb="11" eb="12">
      <t>ヌ</t>
    </rPh>
    <phoneticPr fontId="3"/>
  </si>
  <si>
    <t>O</t>
    <phoneticPr fontId="3"/>
  </si>
  <si>
    <t>Q</t>
    <phoneticPr fontId="3"/>
  </si>
  <si>
    <t>R</t>
    <phoneticPr fontId="3"/>
  </si>
  <si>
    <t>S</t>
    <phoneticPr fontId="3"/>
  </si>
  <si>
    <t>値の数値によって02列(B列)目以降の列の結合をします。前半02は、開始列、後の06対照列数
例　階層の深さ3のときE,F,G,H列の結合
　　階層の深さ0のとき　B,C,D,E,F,G,Hの列の結合　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8" eb="30">
      <t>ゼンハン</t>
    </rPh>
    <rPh sb="34" eb="36">
      <t>カイシ</t>
    </rPh>
    <rPh sb="36" eb="37">
      <t>レツ</t>
    </rPh>
    <rPh sb="38" eb="39">
      <t>アト</t>
    </rPh>
    <rPh sb="42" eb="44">
      <t>タイショウ</t>
    </rPh>
    <rPh sb="44" eb="46">
      <t>レツスウ</t>
    </rPh>
    <rPh sb="47" eb="48">
      <t>レイ</t>
    </rPh>
    <rPh sb="49" eb="51">
      <t>カイソウ</t>
    </rPh>
    <rPh sb="52" eb="53">
      <t>フカ</t>
    </rPh>
    <rPh sb="65" eb="66">
      <t>レツ</t>
    </rPh>
    <rPh sb="67" eb="69">
      <t>ケツゴウ</t>
    </rPh>
    <rPh sb="72" eb="74">
      <t>カイソウ</t>
    </rPh>
    <rPh sb="75" eb="76">
      <t>フカ</t>
    </rPh>
    <rPh sb="96" eb="97">
      <t>レツ</t>
    </rPh>
    <rPh sb="98" eb="100">
      <t>ケツゴウ</t>
    </rPh>
    <phoneticPr fontId="3"/>
  </si>
  <si>
    <t>結合02_6</t>
    <rPh sb="0" eb="2">
      <t>ケツゴウ</t>
    </rPh>
    <phoneticPr fontId="3"/>
  </si>
  <si>
    <t>摘　要</t>
    <rPh sb="0" eb="1">
      <t>テキ</t>
    </rPh>
    <rPh sb="2" eb="3">
      <t>ヨウ</t>
    </rPh>
    <phoneticPr fontId="3"/>
  </si>
  <si>
    <t>工事・工種・種別・細別</t>
    <rPh sb="0" eb="2">
      <t>コウジ</t>
    </rPh>
    <rPh sb="3" eb="4">
      <t>コウ</t>
    </rPh>
    <rPh sb="4" eb="5">
      <t>シュ</t>
    </rPh>
    <rPh sb="6" eb="8">
      <t>シュベツ</t>
    </rPh>
    <rPh sb="9" eb="11">
      <t>サイベツ</t>
    </rPh>
    <phoneticPr fontId="3"/>
  </si>
  <si>
    <t>工事名</t>
    <rPh sb="0" eb="2">
      <t>コウジ</t>
    </rPh>
    <rPh sb="2" eb="3">
      <t>メイ</t>
    </rPh>
    <phoneticPr fontId="3"/>
  </si>
  <si>
    <t>規　　　格</t>
    <rPh sb="0" eb="1">
      <t>キ</t>
    </rPh>
    <rPh sb="4" eb="5">
      <t>カク</t>
    </rPh>
    <phoneticPr fontId="3"/>
  </si>
  <si>
    <t>単 位</t>
    <rPh sb="0" eb="1">
      <t>タン</t>
    </rPh>
    <rPh sb="2" eb="3">
      <t>クライ</t>
    </rPh>
    <phoneticPr fontId="3"/>
  </si>
  <si>
    <t>工　事　設　計　書</t>
    <rPh sb="0" eb="1">
      <t>コウ</t>
    </rPh>
    <rPh sb="2" eb="3">
      <t>コト</t>
    </rPh>
    <rPh sb="4" eb="5">
      <t>セツ</t>
    </rPh>
    <rPh sb="6" eb="7">
      <t>ケイ</t>
    </rPh>
    <rPh sb="8" eb="9">
      <t>ショ</t>
    </rPh>
    <phoneticPr fontId="3"/>
  </si>
  <si>
    <t>工事場所1</t>
    <rPh sb="0" eb="2">
      <t>コウジ</t>
    </rPh>
    <rPh sb="2" eb="4">
      <t>バショ</t>
    </rPh>
    <phoneticPr fontId="3"/>
  </si>
  <si>
    <t>工事場所</t>
    <rPh sb="0" eb="2">
      <t>コウジ</t>
    </rPh>
    <rPh sb="2" eb="4">
      <t>バショ</t>
    </rPh>
    <phoneticPr fontId="3"/>
  </si>
  <si>
    <t>A</t>
    <phoneticPr fontId="3"/>
  </si>
  <si>
    <t>F</t>
    <phoneticPr fontId="3"/>
  </si>
  <si>
    <t>×</t>
    <phoneticPr fontId="3"/>
  </si>
  <si>
    <t>F</t>
    <phoneticPr fontId="3"/>
  </si>
  <si>
    <t>工事番号</t>
    <phoneticPr fontId="3"/>
  </si>
  <si>
    <t>主　管</t>
    <phoneticPr fontId="3"/>
  </si>
  <si>
    <t>施工理由</t>
    <rPh sb="0" eb="2">
      <t>セコウ</t>
    </rPh>
    <rPh sb="2" eb="4">
      <t>リユウ</t>
    </rPh>
    <phoneticPr fontId="3"/>
  </si>
  <si>
    <t>工事内容</t>
    <rPh sb="0" eb="2">
      <t>コウジ</t>
    </rPh>
    <rPh sb="2" eb="4">
      <t>ナイヨウ</t>
    </rPh>
    <phoneticPr fontId="3"/>
  </si>
  <si>
    <t>設計</t>
    <rPh sb="0" eb="2">
      <t>セッケイ</t>
    </rPh>
    <phoneticPr fontId="3"/>
  </si>
  <si>
    <t>予算科目</t>
    <rPh sb="0" eb="2">
      <t>ヨサン</t>
    </rPh>
    <rPh sb="2" eb="4">
      <t>カモク</t>
    </rPh>
    <phoneticPr fontId="3"/>
  </si>
  <si>
    <t>A65:O96</t>
    <phoneticPr fontId="3"/>
  </si>
  <si>
    <t>A1:O64</t>
    <phoneticPr fontId="3"/>
  </si>
  <si>
    <t>ヘダー</t>
    <phoneticPr fontId="3"/>
  </si>
  <si>
    <t>A</t>
    <phoneticPr fontId="3"/>
  </si>
  <si>
    <t>AE</t>
    <phoneticPr fontId="3"/>
  </si>
  <si>
    <t>B</t>
    <phoneticPr fontId="3"/>
  </si>
  <si>
    <t>ｺｰﾄﾞ2</t>
    <phoneticPr fontId="3"/>
  </si>
  <si>
    <t>N</t>
    <phoneticPr fontId="3"/>
  </si>
  <si>
    <t>内訳表</t>
    <phoneticPr fontId="3"/>
  </si>
  <si>
    <t>E</t>
    <phoneticPr fontId="3"/>
  </si>
  <si>
    <t>AC</t>
    <phoneticPr fontId="3"/>
  </si>
  <si>
    <t>BD</t>
    <phoneticPr fontId="3"/>
  </si>
  <si>
    <t>F</t>
    <phoneticPr fontId="3"/>
  </si>
  <si>
    <t>AF</t>
    <phoneticPr fontId="3"/>
  </si>
  <si>
    <t>G</t>
    <phoneticPr fontId="3"/>
  </si>
  <si>
    <t>AA</t>
    <phoneticPr fontId="3"/>
  </si>
  <si>
    <t>AT</t>
    <phoneticPr fontId="3"/>
  </si>
  <si>
    <t>AO</t>
    <phoneticPr fontId="3"/>
  </si>
  <si>
    <t>U</t>
    <phoneticPr fontId="3"/>
  </si>
  <si>
    <t>BC</t>
    <phoneticPr fontId="3"/>
  </si>
  <si>
    <t>K</t>
    <phoneticPr fontId="3"/>
  </si>
  <si>
    <t>L</t>
    <phoneticPr fontId="3"/>
  </si>
  <si>
    <t>M</t>
    <phoneticPr fontId="3"/>
  </si>
  <si>
    <t>M</t>
    <phoneticPr fontId="3"/>
  </si>
  <si>
    <t>C</t>
    <phoneticPr fontId="3"/>
  </si>
  <si>
    <t>Ｆ</t>
    <phoneticPr fontId="3"/>
  </si>
  <si>
    <t>×</t>
    <phoneticPr fontId="3"/>
  </si>
  <si>
    <t>１または２</t>
    <phoneticPr fontId="3"/>
  </si>
  <si>
    <t>ｺｰﾄﾞ1</t>
    <phoneticPr fontId="3"/>
  </si>
  <si>
    <t>コード</t>
    <phoneticPr fontId="3"/>
  </si>
  <si>
    <t>N</t>
    <phoneticPr fontId="3"/>
  </si>
  <si>
    <t>R</t>
    <phoneticPr fontId="3"/>
  </si>
  <si>
    <t>B</t>
    <phoneticPr fontId="3"/>
  </si>
  <si>
    <t>O</t>
    <phoneticPr fontId="3"/>
  </si>
  <si>
    <t>F</t>
    <phoneticPr fontId="3"/>
  </si>
  <si>
    <t>L</t>
    <phoneticPr fontId="3"/>
  </si>
  <si>
    <t>R</t>
    <phoneticPr fontId="3"/>
  </si>
  <si>
    <t>U</t>
    <phoneticPr fontId="3"/>
  </si>
  <si>
    <t>V</t>
    <phoneticPr fontId="3"/>
  </si>
  <si>
    <t>AN</t>
    <phoneticPr fontId="3"/>
  </si>
  <si>
    <t>W</t>
    <phoneticPr fontId="3"/>
  </si>
  <si>
    <t>X</t>
    <phoneticPr fontId="3"/>
  </si>
  <si>
    <t>Y</t>
    <phoneticPr fontId="3"/>
  </si>
  <si>
    <t>算定数量2</t>
    <rPh sb="0" eb="2">
      <t>サンテイ</t>
    </rPh>
    <rPh sb="2" eb="4">
      <t>スウリョウ</t>
    </rPh>
    <phoneticPr fontId="3"/>
  </si>
  <si>
    <t>計算+変更算定</t>
    <rPh sb="0" eb="2">
      <t>ケイサン</t>
    </rPh>
    <rPh sb="3" eb="5">
      <t>ヘンコウ</t>
    </rPh>
    <rPh sb="5" eb="7">
      <t>サンテイ</t>
    </rPh>
    <phoneticPr fontId="3"/>
  </si>
  <si>
    <t>ヘダー項目で指定された算定数量2</t>
    <rPh sb="3" eb="5">
      <t>コウモク</t>
    </rPh>
    <rPh sb="6" eb="8">
      <t>シテイ</t>
    </rPh>
    <rPh sb="11" eb="13">
      <t>サンテイ</t>
    </rPh>
    <rPh sb="13" eb="15">
      <t>スウリョウ</t>
    </rPh>
    <phoneticPr fontId="3"/>
  </si>
  <si>
    <t>合　計</t>
    <rPh sb="0" eb="1">
      <t>ゴウ</t>
    </rPh>
    <rPh sb="2" eb="3">
      <t>ケイ</t>
    </rPh>
    <phoneticPr fontId="3"/>
  </si>
  <si>
    <t>T</t>
    <phoneticPr fontId="3"/>
  </si>
  <si>
    <t>R</t>
    <phoneticPr fontId="3"/>
  </si>
  <si>
    <t>１または２</t>
    <phoneticPr fontId="3"/>
  </si>
  <si>
    <t>S</t>
    <phoneticPr fontId="3"/>
  </si>
  <si>
    <t>AI</t>
    <phoneticPr fontId="3"/>
  </si>
  <si>
    <t>ｺｰﾄﾞ1</t>
    <phoneticPr fontId="3"/>
  </si>
  <si>
    <t>C</t>
    <phoneticPr fontId="3"/>
  </si>
  <si>
    <t>ｺｰﾄﾞ2</t>
    <phoneticPr fontId="3"/>
  </si>
  <si>
    <t>BB</t>
    <phoneticPr fontId="3"/>
  </si>
  <si>
    <t>D</t>
    <phoneticPr fontId="3"/>
  </si>
  <si>
    <t>N</t>
    <phoneticPr fontId="3"/>
  </si>
  <si>
    <t>AZ</t>
    <phoneticPr fontId="3"/>
  </si>
  <si>
    <t>E</t>
    <phoneticPr fontId="3"/>
  </si>
  <si>
    <t>BS</t>
    <phoneticPr fontId="3"/>
  </si>
  <si>
    <t>AJ</t>
    <phoneticPr fontId="3"/>
  </si>
  <si>
    <t>G</t>
    <phoneticPr fontId="3"/>
  </si>
  <si>
    <t>AC</t>
    <phoneticPr fontId="3"/>
  </si>
  <si>
    <t>BC</t>
    <phoneticPr fontId="3"/>
  </si>
  <si>
    <t>H</t>
    <phoneticPr fontId="3"/>
  </si>
  <si>
    <t>AS</t>
    <phoneticPr fontId="3"/>
  </si>
  <si>
    <t>I</t>
    <phoneticPr fontId="3"/>
  </si>
  <si>
    <t>W</t>
    <phoneticPr fontId="3"/>
  </si>
  <si>
    <t>BL</t>
    <phoneticPr fontId="3"/>
  </si>
  <si>
    <t>J</t>
    <phoneticPr fontId="3"/>
  </si>
  <si>
    <t>K</t>
    <phoneticPr fontId="3"/>
  </si>
  <si>
    <t>-</t>
    <phoneticPr fontId="3"/>
  </si>
  <si>
    <t>AI</t>
    <phoneticPr fontId="3"/>
  </si>
  <si>
    <t>T</t>
    <phoneticPr fontId="3"/>
  </si>
  <si>
    <t>AK</t>
    <phoneticPr fontId="3"/>
  </si>
  <si>
    <t>×</t>
    <phoneticPr fontId="3"/>
  </si>
  <si>
    <t>BD</t>
    <phoneticPr fontId="3"/>
  </si>
  <si>
    <t>P</t>
    <phoneticPr fontId="3"/>
  </si>
  <si>
    <t>AL</t>
    <phoneticPr fontId="3"/>
  </si>
  <si>
    <t>Q</t>
    <phoneticPr fontId="3"/>
  </si>
  <si>
    <t>ｺｰﾄﾞ1</t>
    <phoneticPr fontId="3"/>
  </si>
  <si>
    <t>A</t>
    <phoneticPr fontId="3"/>
  </si>
  <si>
    <t>コード</t>
    <phoneticPr fontId="3"/>
  </si>
  <si>
    <t>Ｄ</t>
    <phoneticPr fontId="3"/>
  </si>
  <si>
    <t>BE</t>
    <phoneticPr fontId="3"/>
  </si>
  <si>
    <t>AQ</t>
    <phoneticPr fontId="3"/>
  </si>
  <si>
    <t>BG</t>
    <phoneticPr fontId="3"/>
  </si>
  <si>
    <t>AR</t>
    <phoneticPr fontId="3"/>
  </si>
  <si>
    <t>Z</t>
    <phoneticPr fontId="3"/>
  </si>
  <si>
    <t>合計</t>
    <rPh sb="0" eb="1">
      <t>ゴウ</t>
    </rPh>
    <rPh sb="1" eb="2">
      <t>ケイ</t>
    </rPh>
    <phoneticPr fontId="3"/>
  </si>
  <si>
    <t>BH</t>
    <phoneticPr fontId="3"/>
  </si>
  <si>
    <t>AM</t>
    <phoneticPr fontId="3"/>
  </si>
  <si>
    <t>×</t>
    <phoneticPr fontId="3"/>
  </si>
  <si>
    <t>BF</t>
    <phoneticPr fontId="3"/>
  </si>
  <si>
    <t>AZ</t>
    <phoneticPr fontId="3"/>
  </si>
  <si>
    <t>BS</t>
    <phoneticPr fontId="3"/>
  </si>
  <si>
    <t>数　量</t>
    <rPh sb="0" eb="1">
      <t>カズ</t>
    </rPh>
    <rPh sb="2" eb="3">
      <t>リョウ</t>
    </rPh>
    <phoneticPr fontId="3"/>
  </si>
  <si>
    <t>単　価</t>
  </si>
  <si>
    <t>金　額</t>
    <rPh sb="0" eb="1">
      <t>キン</t>
    </rPh>
    <rPh sb="2" eb="3">
      <t>ガク</t>
    </rPh>
    <phoneticPr fontId="3"/>
  </si>
  <si>
    <t>ヘダー</t>
    <phoneticPr fontId="3"/>
  </si>
  <si>
    <t>L</t>
    <phoneticPr fontId="3"/>
  </si>
  <si>
    <t>M</t>
    <phoneticPr fontId="3"/>
  </si>
  <si>
    <t>C</t>
    <phoneticPr fontId="3"/>
  </si>
  <si>
    <t>Ｆ</t>
    <phoneticPr fontId="3"/>
  </si>
  <si>
    <t>×</t>
    <phoneticPr fontId="3"/>
  </si>
  <si>
    <t>１または２</t>
    <phoneticPr fontId="3"/>
  </si>
  <si>
    <t>ｺｰﾄﾞ1</t>
    <phoneticPr fontId="3"/>
  </si>
  <si>
    <t>AE</t>
    <phoneticPr fontId="3"/>
  </si>
  <si>
    <t>コード</t>
    <phoneticPr fontId="3"/>
  </si>
  <si>
    <t>Ｒ</t>
    <phoneticPr fontId="3"/>
  </si>
  <si>
    <t>N</t>
    <phoneticPr fontId="3"/>
  </si>
  <si>
    <t>R</t>
    <phoneticPr fontId="3"/>
  </si>
  <si>
    <t>AG</t>
    <phoneticPr fontId="3"/>
  </si>
  <si>
    <t>B</t>
    <phoneticPr fontId="3"/>
  </si>
  <si>
    <t>O</t>
    <phoneticPr fontId="3"/>
  </si>
  <si>
    <t>A</t>
    <phoneticPr fontId="3"/>
  </si>
  <si>
    <t>D</t>
    <phoneticPr fontId="3"/>
  </si>
  <si>
    <t>AU</t>
    <phoneticPr fontId="3"/>
  </si>
  <si>
    <t>P</t>
    <phoneticPr fontId="3"/>
  </si>
  <si>
    <t>F</t>
    <phoneticPr fontId="3"/>
  </si>
  <si>
    <t>M</t>
    <phoneticPr fontId="3"/>
  </si>
  <si>
    <t>AH</t>
    <phoneticPr fontId="3"/>
  </si>
  <si>
    <t>Q</t>
    <phoneticPr fontId="3"/>
  </si>
  <si>
    <t>L</t>
    <phoneticPr fontId="3"/>
  </si>
  <si>
    <t>AV</t>
    <phoneticPr fontId="3"/>
  </si>
  <si>
    <t>AM</t>
    <phoneticPr fontId="3"/>
  </si>
  <si>
    <t>○</t>
    <phoneticPr fontId="3"/>
  </si>
  <si>
    <t>S</t>
    <phoneticPr fontId="3"/>
  </si>
  <si>
    <t>T</t>
    <phoneticPr fontId="3"/>
  </si>
  <si>
    <t>AJ</t>
    <phoneticPr fontId="3"/>
  </si>
  <si>
    <t>G</t>
    <phoneticPr fontId="3"/>
  </si>
  <si>
    <t>U</t>
    <phoneticPr fontId="3"/>
  </si>
  <si>
    <t>AX</t>
    <phoneticPr fontId="3"/>
  </si>
  <si>
    <t>V</t>
    <phoneticPr fontId="3"/>
  </si>
  <si>
    <t>AN</t>
    <phoneticPr fontId="3"/>
  </si>
  <si>
    <t>W</t>
    <phoneticPr fontId="3"/>
  </si>
  <si>
    <t>X</t>
    <phoneticPr fontId="3"/>
  </si>
  <si>
    <t>-</t>
    <phoneticPr fontId="3"/>
  </si>
  <si>
    <t>H</t>
    <phoneticPr fontId="3"/>
  </si>
  <si>
    <t>Y</t>
    <phoneticPr fontId="3"/>
  </si>
  <si>
    <t>-</t>
    <phoneticPr fontId="3"/>
  </si>
  <si>
    <t>AO</t>
    <phoneticPr fontId="3"/>
  </si>
  <si>
    <t>Ｌ</t>
    <phoneticPr fontId="3"/>
  </si>
  <si>
    <t>G</t>
    <phoneticPr fontId="3"/>
  </si>
  <si>
    <t>AK</t>
    <phoneticPr fontId="3"/>
  </si>
  <si>
    <t>T</t>
    <phoneticPr fontId="3"/>
  </si>
  <si>
    <t>AY</t>
    <phoneticPr fontId="3"/>
  </si>
  <si>
    <t>E</t>
    <phoneticPr fontId="3"/>
  </si>
  <si>
    <r>
      <t>A</t>
    </r>
    <r>
      <rPr>
        <sz val="11"/>
        <rFont val="ＭＳ Ｐゴシック"/>
        <family val="3"/>
        <charset val="128"/>
      </rPr>
      <t>A</t>
    </r>
    <phoneticPr fontId="3"/>
  </si>
  <si>
    <t>工種・種別・細別</t>
    <rPh sb="0" eb="1">
      <t>コウ</t>
    </rPh>
    <rPh sb="1" eb="2">
      <t>シュ</t>
    </rPh>
    <rPh sb="3" eb="5">
      <t>シュベツ</t>
    </rPh>
    <rPh sb="6" eb="8">
      <t>サイベツ</t>
    </rPh>
    <phoneticPr fontId="3"/>
  </si>
  <si>
    <t>形　　　状</t>
    <rPh sb="0" eb="1">
      <t>カタチ</t>
    </rPh>
    <rPh sb="4" eb="5">
      <t>ジョウ</t>
    </rPh>
    <phoneticPr fontId="3"/>
  </si>
  <si>
    <t>A1:N33</t>
    <phoneticPr fontId="3"/>
  </si>
  <si>
    <t>○</t>
    <phoneticPr fontId="3"/>
  </si>
  <si>
    <t>ヘダー</t>
    <phoneticPr fontId="3"/>
  </si>
  <si>
    <t>A</t>
    <phoneticPr fontId="3"/>
  </si>
  <si>
    <t>4種別内訳ファイル書出</t>
    <phoneticPr fontId="3"/>
  </si>
  <si>
    <t>種別内訳表</t>
    <rPh sb="0" eb="2">
      <t>シュベツ</t>
    </rPh>
    <rPh sb="2" eb="4">
      <t>ウチワケ</t>
    </rPh>
    <rPh sb="4" eb="5">
      <t>ヒョウ</t>
    </rPh>
    <phoneticPr fontId="3"/>
  </si>
  <si>
    <t>帳票イメージ種別内訳</t>
    <phoneticPr fontId="3"/>
  </si>
  <si>
    <t>L</t>
    <phoneticPr fontId="3"/>
  </si>
  <si>
    <t>M</t>
    <phoneticPr fontId="3"/>
  </si>
  <si>
    <t>×</t>
    <phoneticPr fontId="3"/>
  </si>
  <si>
    <t>ｺｰﾄﾞ1</t>
    <phoneticPr fontId="3"/>
  </si>
  <si>
    <t>AL</t>
    <phoneticPr fontId="3"/>
  </si>
  <si>
    <t>コード</t>
    <phoneticPr fontId="3"/>
  </si>
  <si>
    <t>R</t>
    <phoneticPr fontId="3"/>
  </si>
  <si>
    <t>N</t>
    <phoneticPr fontId="3"/>
  </si>
  <si>
    <t>開始階層</t>
    <rPh sb="0" eb="2">
      <t>カイシ</t>
    </rPh>
    <rPh sb="2" eb="4">
      <t>カイソウ</t>
    </rPh>
    <phoneticPr fontId="3"/>
  </si>
  <si>
    <t>終了階層</t>
    <rPh sb="0" eb="2">
      <t>シュウリョウ</t>
    </rPh>
    <rPh sb="2" eb="4">
      <t>カイソウ</t>
    </rPh>
    <phoneticPr fontId="3"/>
  </si>
  <si>
    <t>W</t>
    <phoneticPr fontId="3"/>
  </si>
  <si>
    <t>BT</t>
    <phoneticPr fontId="3"/>
  </si>
  <si>
    <t>K</t>
    <phoneticPr fontId="3"/>
  </si>
  <si>
    <t>○</t>
    <phoneticPr fontId="3"/>
  </si>
  <si>
    <t>X</t>
    <phoneticPr fontId="3"/>
  </si>
  <si>
    <t>AX</t>
    <phoneticPr fontId="3"/>
  </si>
  <si>
    <t>Y</t>
    <phoneticPr fontId="3"/>
  </si>
  <si>
    <t>BU</t>
    <phoneticPr fontId="3"/>
  </si>
  <si>
    <t>Z</t>
    <phoneticPr fontId="3"/>
  </si>
  <si>
    <t>AK</t>
    <phoneticPr fontId="3"/>
  </si>
  <si>
    <t>V</t>
    <phoneticPr fontId="3"/>
  </si>
  <si>
    <t>値の数値によって02列(B列)目以降の列の結合をします。
例　階層の深さ3のときE,F,G,H列の結合
　　階層の深さ1のとき　B,C,D,E,F,G,Hの列の結合　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9" eb="30">
      <t>レイ</t>
    </rPh>
    <rPh sb="31" eb="33">
      <t>カイソウ</t>
    </rPh>
    <rPh sb="34" eb="35">
      <t>フカ</t>
    </rPh>
    <rPh sb="47" eb="48">
      <t>レツ</t>
    </rPh>
    <rPh sb="49" eb="51">
      <t>ケツゴウ</t>
    </rPh>
    <rPh sb="54" eb="56">
      <t>カイソウ</t>
    </rPh>
    <rPh sb="57" eb="58">
      <t>フカ</t>
    </rPh>
    <rPh sb="78" eb="79">
      <t>レツ</t>
    </rPh>
    <rPh sb="80" eb="82">
      <t>ケツゴウ</t>
    </rPh>
    <phoneticPr fontId="3"/>
  </si>
  <si>
    <t>CF</t>
    <phoneticPr fontId="3"/>
  </si>
  <si>
    <t>T</t>
    <phoneticPr fontId="3"/>
  </si>
  <si>
    <t>数　  量</t>
    <rPh sb="0" eb="1">
      <t>カズ</t>
    </rPh>
    <rPh sb="4" eb="5">
      <t>リョウ</t>
    </rPh>
    <phoneticPr fontId="3"/>
  </si>
  <si>
    <t>単  　価</t>
    <phoneticPr fontId="3"/>
  </si>
  <si>
    <t>金    額</t>
    <rPh sb="0" eb="1">
      <t>キン</t>
    </rPh>
    <rPh sb="5" eb="6">
      <t>ガク</t>
    </rPh>
    <phoneticPr fontId="3"/>
  </si>
  <si>
    <t>摘　   　  要</t>
    <rPh sb="0" eb="1">
      <t>テキ</t>
    </rPh>
    <rPh sb="8" eb="9">
      <t>ヨウ</t>
    </rPh>
    <phoneticPr fontId="3"/>
  </si>
  <si>
    <r>
      <t>A1:N</t>
    </r>
    <r>
      <rPr>
        <sz val="11"/>
        <rFont val="ＭＳ Ｐゴシック"/>
        <family val="3"/>
        <charset val="128"/>
      </rPr>
      <t>32</t>
    </r>
    <phoneticPr fontId="3"/>
  </si>
  <si>
    <t>結合01_07</t>
    <rPh sb="0" eb="2">
      <t>ケツゴウ</t>
    </rPh>
    <phoneticPr fontId="3"/>
  </si>
  <si>
    <t>H</t>
    <phoneticPr fontId="3"/>
  </si>
  <si>
    <t>　　　　工　事　金　額</t>
    <rPh sb="8" eb="9">
      <t>カネ</t>
    </rPh>
    <rPh sb="10" eb="11">
      <t>ガク</t>
    </rPh>
    <phoneticPr fontId="3"/>
  </si>
  <si>
    <t>工期</t>
    <rPh sb="0" eb="2">
      <t>コウキ</t>
    </rPh>
    <phoneticPr fontId="3"/>
  </si>
  <si>
    <t>工事価格1</t>
    <rPh sb="0" eb="2">
      <t>コウジ</t>
    </rPh>
    <rPh sb="2" eb="4">
      <t>カカク</t>
    </rPh>
    <phoneticPr fontId="3"/>
  </si>
  <si>
    <t>工事価格1</t>
    <phoneticPr fontId="3"/>
  </si>
  <si>
    <t>H</t>
    <phoneticPr fontId="3"/>
  </si>
  <si>
    <t>○</t>
    <phoneticPr fontId="3"/>
  </si>
  <si>
    <t>内　訳　書</t>
    <rPh sb="0" eb="1">
      <t>ウチ</t>
    </rPh>
    <rPh sb="2" eb="3">
      <t>ヤク</t>
    </rPh>
    <rPh sb="4" eb="5">
      <t>ショ</t>
    </rPh>
    <phoneticPr fontId="3"/>
  </si>
  <si>
    <t>A34:N66</t>
    <phoneticPr fontId="3"/>
  </si>
  <si>
    <t>明　細　表</t>
    <rPh sb="0" eb="1">
      <t>メイ</t>
    </rPh>
    <rPh sb="2" eb="3">
      <t>ホソ</t>
    </rPh>
    <rPh sb="4" eb="5">
      <t>オモテ</t>
    </rPh>
    <phoneticPr fontId="3"/>
  </si>
  <si>
    <t>項　　目</t>
    <rPh sb="0" eb="1">
      <t>コウ</t>
    </rPh>
    <rPh sb="3" eb="4">
      <t>メ</t>
    </rPh>
    <phoneticPr fontId="3"/>
  </si>
  <si>
    <t>工種・細別・細別</t>
    <rPh sb="0" eb="1">
      <t>コウ</t>
    </rPh>
    <rPh sb="1" eb="2">
      <t>シュ</t>
    </rPh>
    <rPh sb="6" eb="8">
      <t>サイベツ</t>
    </rPh>
    <phoneticPr fontId="3"/>
  </si>
  <si>
    <t>形　　状</t>
    <rPh sb="0" eb="1">
      <t>カタチ</t>
    </rPh>
    <rPh sb="3" eb="4">
      <t>ジョウ</t>
    </rPh>
    <phoneticPr fontId="3"/>
  </si>
  <si>
    <t>親名称</t>
    <rPh sb="0" eb="1">
      <t>オヤ</t>
    </rPh>
    <rPh sb="1" eb="3">
      <t>メイショウ</t>
    </rPh>
    <phoneticPr fontId="3"/>
  </si>
  <si>
    <t>I</t>
    <phoneticPr fontId="3"/>
  </si>
  <si>
    <t>親規格</t>
    <rPh sb="0" eb="1">
      <t>オヤ</t>
    </rPh>
    <rPh sb="1" eb="3">
      <t>キカク</t>
    </rPh>
    <phoneticPr fontId="3"/>
  </si>
  <si>
    <t>親ｺｰﾄﾞ</t>
    <rPh sb="0" eb="1">
      <t>オヤ</t>
    </rPh>
    <phoneticPr fontId="3"/>
  </si>
  <si>
    <t>親コード</t>
    <rPh sb="0" eb="1">
      <t>オヤ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</si>
</sst>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¥&quot;#,##0;&quot;¥&quot;\-#,##0"/>
    <numFmt numFmtId="176" formatCode="#,###.####"/>
    <numFmt numFmtId="177" formatCode="#.####"/>
    <numFmt numFmtId="178" formatCode="#,###.##"/>
    <numFmt numFmtId="179" formatCode="0.00_);[Red]\(0.00\)"/>
    <numFmt numFmtId="180" formatCode="0_);[Red]\(0\)"/>
  </numFmts>
  <fonts count="26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22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b/>
      <sz val="22"/>
      <name val="ＭＳ 明朝"/>
      <family val="1"/>
      <charset val="128"/>
    </font>
    <font>
      <sz val="13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0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6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8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/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vertical="top"/>
    </xf>
    <xf numFmtId="0" fontId="0" fillId="0" borderId="10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" xfId="0" applyBorder="1" applyAlignment="1">
      <alignment vertical="top" wrapText="1"/>
    </xf>
    <xf numFmtId="0" fontId="0" fillId="0" borderId="19" xfId="0" applyFill="1" applyBorder="1"/>
    <xf numFmtId="0" fontId="0" fillId="0" borderId="20" xfId="0" applyBorder="1"/>
    <xf numFmtId="0" fontId="0" fillId="0" borderId="21" xfId="0" applyFill="1" applyBorder="1"/>
    <xf numFmtId="0" fontId="0" fillId="0" borderId="20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2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0" xfId="0" applyFill="1" applyBorder="1" applyAlignment="1">
      <alignment vertical="top" wrapText="1"/>
    </xf>
    <xf numFmtId="0" fontId="0" fillId="0" borderId="0" xfId="0" applyFill="1" applyBorder="1"/>
    <xf numFmtId="0" fontId="0" fillId="0" borderId="14" xfId="0" applyFill="1" applyBorder="1"/>
    <xf numFmtId="0" fontId="0" fillId="0" borderId="23" xfId="0" applyFill="1" applyBorder="1"/>
    <xf numFmtId="0" fontId="0" fillId="0" borderId="21" xfId="0" applyBorder="1"/>
    <xf numFmtId="0" fontId="0" fillId="0" borderId="7" xfId="0" applyFill="1" applyBorder="1"/>
    <xf numFmtId="0" fontId="0" fillId="0" borderId="8" xfId="0" applyFill="1" applyBorder="1"/>
    <xf numFmtId="0" fontId="0" fillId="0" borderId="13" xfId="0" applyFill="1" applyBorder="1" applyAlignment="1">
      <alignment horizontal="center"/>
    </xf>
    <xf numFmtId="0" fontId="0" fillId="0" borderId="2" xfId="0" applyFill="1" applyBorder="1"/>
    <xf numFmtId="0" fontId="0" fillId="0" borderId="8" xfId="0" applyFill="1" applyBorder="1" applyAlignment="1">
      <alignment vertical="top" wrapText="1"/>
    </xf>
    <xf numFmtId="40" fontId="0" fillId="0" borderId="0" xfId="1" applyNumberFormat="1" applyFont="1"/>
    <xf numFmtId="0" fontId="0" fillId="0" borderId="24" xfId="0" applyFill="1" applyBorder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6" xfId="0" applyBorder="1" applyAlignment="1">
      <alignment vertical="top" wrapText="1"/>
    </xf>
    <xf numFmtId="0" fontId="0" fillId="2" borderId="23" xfId="0" applyFill="1" applyBorder="1"/>
    <xf numFmtId="0" fontId="0" fillId="2" borderId="29" xfId="0" applyFill="1" applyBorder="1"/>
    <xf numFmtId="0" fontId="0" fillId="2" borderId="30" xfId="0" applyFill="1" applyBorder="1" applyAlignment="1">
      <alignment horizontal="center"/>
    </xf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0" borderId="35" xfId="0" applyFill="1" applyBorder="1"/>
    <xf numFmtId="0" fontId="0" fillId="0" borderId="35" xfId="0" applyFill="1" applyBorder="1" applyAlignment="1">
      <alignment vertical="top" wrapText="1"/>
    </xf>
    <xf numFmtId="0" fontId="0" fillId="0" borderId="28" xfId="0" applyFill="1" applyBorder="1"/>
    <xf numFmtId="0" fontId="0" fillId="0" borderId="36" xfId="0" applyFill="1" applyBorder="1"/>
    <xf numFmtId="0" fontId="0" fillId="2" borderId="3" xfId="0" applyFill="1" applyBorder="1"/>
    <xf numFmtId="40" fontId="0" fillId="2" borderId="5" xfId="1" applyNumberFormat="1" applyFont="1" applyFill="1" applyBorder="1"/>
    <xf numFmtId="0" fontId="0" fillId="2" borderId="9" xfId="0" applyFill="1" applyBorder="1"/>
    <xf numFmtId="40" fontId="0" fillId="2" borderId="10" xfId="1" applyNumberFormat="1" applyFont="1" applyFill="1" applyBorder="1"/>
    <xf numFmtId="0" fontId="0" fillId="2" borderId="11" xfId="0" applyFill="1" applyBorder="1"/>
    <xf numFmtId="40" fontId="0" fillId="2" borderId="6" xfId="1" applyNumberFormat="1" applyFont="1" applyFill="1" applyBorder="1"/>
    <xf numFmtId="0" fontId="0" fillId="2" borderId="1" xfId="0" applyFill="1" applyBorder="1"/>
    <xf numFmtId="0" fontId="0" fillId="2" borderId="10" xfId="0" applyFill="1" applyBorder="1" applyAlignment="1">
      <alignment vertical="top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37" xfId="0" applyFill="1" applyBorder="1"/>
    <xf numFmtId="0" fontId="2" fillId="2" borderId="3" xfId="0" applyFont="1" applyFill="1" applyBorder="1"/>
    <xf numFmtId="40" fontId="2" fillId="2" borderId="5" xfId="1" applyNumberFormat="1" applyFont="1" applyFill="1" applyBorder="1"/>
    <xf numFmtId="0" fontId="2" fillId="2" borderId="9" xfId="0" applyFont="1" applyFill="1" applyBorder="1"/>
    <xf numFmtId="40" fontId="2" fillId="2" borderId="10" xfId="1" applyNumberFormat="1" applyFont="1" applyFill="1" applyBorder="1"/>
    <xf numFmtId="0" fontId="2" fillId="2" borderId="11" xfId="0" applyFont="1" applyFill="1" applyBorder="1"/>
    <xf numFmtId="40" fontId="2" fillId="2" borderId="6" xfId="1" applyNumberFormat="1" applyFont="1" applyFill="1" applyBorder="1"/>
    <xf numFmtId="0" fontId="0" fillId="2" borderId="7" xfId="0" applyFill="1" applyBorder="1"/>
    <xf numFmtId="40" fontId="0" fillId="2" borderId="8" xfId="1" applyNumberFormat="1" applyFont="1" applyFill="1" applyBorder="1"/>
    <xf numFmtId="0" fontId="0" fillId="2" borderId="38" xfId="0" applyFill="1" applyBorder="1"/>
    <xf numFmtId="0" fontId="0" fillId="2" borderId="20" xfId="0" applyFill="1" applyBorder="1"/>
    <xf numFmtId="0" fontId="0" fillId="2" borderId="2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17" xfId="0" applyFill="1" applyBorder="1" applyAlignment="1">
      <alignment vertical="top"/>
    </xf>
    <xf numFmtId="0" fontId="4" fillId="0" borderId="0" xfId="0" applyFont="1" applyAlignment="1">
      <alignment vertical="center"/>
    </xf>
    <xf numFmtId="0" fontId="0" fillId="2" borderId="39" xfId="0" applyFill="1" applyBorder="1" applyAlignment="1">
      <alignment horizontal="center"/>
    </xf>
    <xf numFmtId="0" fontId="0" fillId="0" borderId="14" xfId="0" applyBorder="1"/>
    <xf numFmtId="0" fontId="0" fillId="2" borderId="40" xfId="0" applyFill="1" applyBorder="1"/>
    <xf numFmtId="0" fontId="0" fillId="2" borderId="17" xfId="0" applyFill="1" applyBorder="1"/>
    <xf numFmtId="0" fontId="0" fillId="0" borderId="22" xfId="0" applyFill="1" applyBorder="1"/>
    <xf numFmtId="0" fontId="0" fillId="2" borderId="35" xfId="0" applyFill="1" applyBorder="1"/>
    <xf numFmtId="0" fontId="0" fillId="0" borderId="9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0" fontId="0" fillId="0" borderId="14" xfId="0" applyFill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0" fontId="0" fillId="3" borderId="9" xfId="0" applyFill="1" applyBorder="1"/>
    <xf numFmtId="0" fontId="0" fillId="0" borderId="13" xfId="0" applyBorder="1"/>
    <xf numFmtId="0" fontId="2" fillId="0" borderId="24" xfId="0" applyFont="1" applyFill="1" applyBorder="1"/>
    <xf numFmtId="0" fontId="5" fillId="0" borderId="0" xfId="0" applyFont="1" applyAlignment="1">
      <alignment vertical="center"/>
    </xf>
    <xf numFmtId="0" fontId="0" fillId="0" borderId="21" xfId="0" applyFill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0" fillId="2" borderId="24" xfId="0" applyFill="1" applyBorder="1"/>
    <xf numFmtId="0" fontId="0" fillId="4" borderId="1" xfId="0" applyFill="1" applyBorder="1"/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vertical="top" wrapText="1"/>
    </xf>
    <xf numFmtId="0" fontId="0" fillId="0" borderId="45" xfId="0" applyBorder="1"/>
    <xf numFmtId="0" fontId="0" fillId="0" borderId="48" xfId="0" applyBorder="1"/>
    <xf numFmtId="0" fontId="0" fillId="2" borderId="49" xfId="0" applyFill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0" fontId="11" fillId="0" borderId="0" xfId="0" applyFont="1" applyBorder="1" applyAlignment="1">
      <alignment horizontal="right"/>
    </xf>
    <xf numFmtId="0" fontId="0" fillId="0" borderId="51" xfId="0" applyFill="1" applyBorder="1"/>
    <xf numFmtId="0" fontId="0" fillId="0" borderId="52" xfId="0" applyBorder="1"/>
    <xf numFmtId="0" fontId="0" fillId="0" borderId="53" xfId="0" applyFill="1" applyBorder="1"/>
    <xf numFmtId="0" fontId="0" fillId="0" borderId="53" xfId="0" applyBorder="1"/>
    <xf numFmtId="0" fontId="12" fillId="0" borderId="0" xfId="0" applyFont="1" applyBorder="1" applyAlignment="1">
      <alignment horizontal="left" vertical="top"/>
    </xf>
    <xf numFmtId="0" fontId="0" fillId="0" borderId="54" xfId="0" applyBorder="1"/>
    <xf numFmtId="0" fontId="0" fillId="0" borderId="43" xfId="0" applyBorder="1"/>
    <xf numFmtId="0" fontId="16" fillId="0" borderId="0" xfId="0" applyFont="1"/>
    <xf numFmtId="0" fontId="0" fillId="0" borderId="51" xfId="0" applyBorder="1"/>
    <xf numFmtId="0" fontId="0" fillId="0" borderId="53" xfId="0" applyBorder="1" applyAlignment="1">
      <alignment wrapText="1"/>
    </xf>
    <xf numFmtId="0" fontId="0" fillId="0" borderId="54" xfId="0" applyBorder="1" applyAlignment="1">
      <alignment wrapText="1"/>
    </xf>
    <xf numFmtId="0" fontId="0" fillId="2" borderId="53" xfId="0" applyFill="1" applyBorder="1"/>
    <xf numFmtId="0" fontId="0" fillId="3" borderId="53" xfId="0" applyFill="1" applyBorder="1"/>
    <xf numFmtId="0" fontId="17" fillId="0" borderId="0" xfId="0" applyFont="1"/>
    <xf numFmtId="0" fontId="0" fillId="0" borderId="44" xfId="0" applyBorder="1"/>
    <xf numFmtId="0" fontId="0" fillId="0" borderId="46" xfId="0" applyBorder="1"/>
    <xf numFmtId="0" fontId="0" fillId="5" borderId="51" xfId="0" applyFill="1" applyBorder="1"/>
    <xf numFmtId="0" fontId="0" fillId="0" borderId="0" xfId="0"/>
    <xf numFmtId="0" fontId="2" fillId="0" borderId="17" xfId="0" applyFont="1" applyBorder="1"/>
    <xf numFmtId="0" fontId="2" fillId="0" borderId="0" xfId="0" applyFont="1"/>
    <xf numFmtId="0" fontId="2" fillId="0" borderId="0" xfId="0" applyFont="1" applyFill="1" applyBorder="1"/>
    <xf numFmtId="0" fontId="18" fillId="6" borderId="1" xfId="0" applyFont="1" applyFill="1" applyBorder="1"/>
    <xf numFmtId="0" fontId="18" fillId="6" borderId="16" xfId="0" applyFont="1" applyFill="1" applyBorder="1"/>
    <xf numFmtId="0" fontId="18" fillId="0" borderId="17" xfId="0" applyFont="1" applyFill="1" applyBorder="1" applyAlignment="1">
      <alignment vertical="top"/>
    </xf>
    <xf numFmtId="0" fontId="18" fillId="0" borderId="17" xfId="0" applyFont="1" applyBorder="1"/>
    <xf numFmtId="0" fontId="2" fillId="0" borderId="53" xfId="0" applyFont="1" applyFill="1" applyBorder="1"/>
    <xf numFmtId="0" fontId="2" fillId="0" borderId="23" xfId="0" applyFont="1" applyFill="1" applyBorder="1"/>
    <xf numFmtId="0" fontId="2" fillId="0" borderId="50" xfId="0" applyFont="1" applyFill="1" applyBorder="1"/>
    <xf numFmtId="0" fontId="18" fillId="0" borderId="16" xfId="0" applyFont="1" applyFill="1" applyBorder="1"/>
    <xf numFmtId="0" fontId="0" fillId="0" borderId="1" xfId="0" applyFill="1" applyBorder="1" applyAlignment="1">
      <alignment horizontal="center"/>
    </xf>
    <xf numFmtId="0" fontId="0" fillId="0" borderId="22" xfId="0" applyBorder="1"/>
    <xf numFmtId="0" fontId="2" fillId="0" borderId="1" xfId="0" applyFont="1" applyBorder="1"/>
    <xf numFmtId="38" fontId="7" fillId="0" borderId="14" xfId="1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0" fillId="0" borderId="0" xfId="0" applyAlignment="1"/>
    <xf numFmtId="0" fontId="10" fillId="0" borderId="0" xfId="0" applyFont="1" applyAlignment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58" fontId="10" fillId="0" borderId="0" xfId="0" applyNumberFormat="1" applyFont="1" applyAlignment="1"/>
    <xf numFmtId="0" fontId="10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38" fontId="10" fillId="0" borderId="14" xfId="1" applyFont="1" applyBorder="1" applyAlignment="1">
      <alignment horizontal="center" vertical="center"/>
    </xf>
    <xf numFmtId="0" fontId="10" fillId="0" borderId="17" xfId="2" applyFont="1" applyBorder="1" applyAlignment="1">
      <alignment vertical="center" wrapText="1"/>
    </xf>
    <xf numFmtId="0" fontId="10" fillId="0" borderId="63" xfId="2" applyFont="1" applyBorder="1" applyAlignment="1">
      <alignment vertical="center" wrapText="1"/>
    </xf>
    <xf numFmtId="0" fontId="10" fillId="0" borderId="64" xfId="2" applyFont="1" applyBorder="1" applyAlignment="1">
      <alignment vertical="center" wrapText="1"/>
    </xf>
    <xf numFmtId="0" fontId="19" fillId="0" borderId="64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176" fontId="10" fillId="0" borderId="14" xfId="1" applyNumberFormat="1" applyFont="1" applyBorder="1" applyAlignment="1">
      <alignment horizontal="left" vertical="center"/>
    </xf>
    <xf numFmtId="38" fontId="10" fillId="0" borderId="2" xfId="1" applyFont="1" applyBorder="1" applyAlignment="1">
      <alignment vertical="center"/>
    </xf>
    <xf numFmtId="38" fontId="10" fillId="0" borderId="1" xfId="1" applyFont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39" xfId="0" applyBorder="1"/>
    <xf numFmtId="0" fontId="0" fillId="0" borderId="58" xfId="0" applyBorder="1"/>
    <xf numFmtId="0" fontId="0" fillId="0" borderId="27" xfId="0" applyBorder="1"/>
    <xf numFmtId="5" fontId="9" fillId="0" borderId="0" xfId="0" applyNumberFormat="1" applyFont="1" applyBorder="1"/>
    <xf numFmtId="0" fontId="5" fillId="0" borderId="0" xfId="0" applyFont="1" applyBorder="1" applyAlignment="1">
      <alignment vertical="center"/>
    </xf>
    <xf numFmtId="5" fontId="0" fillId="0" borderId="0" xfId="0" applyNumberFormat="1" applyBorder="1" applyAlignment="1"/>
    <xf numFmtId="0" fontId="15" fillId="0" borderId="0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0" fontId="0" fillId="0" borderId="59" xfId="0" applyBorder="1"/>
    <xf numFmtId="0" fontId="0" fillId="0" borderId="59" xfId="0" applyBorder="1" applyAlignment="1">
      <alignment wrapText="1"/>
    </xf>
    <xf numFmtId="0" fontId="12" fillId="0" borderId="59" xfId="0" applyFont="1" applyBorder="1" applyAlignment="1">
      <alignment horizontal="left" wrapText="1"/>
    </xf>
    <xf numFmtId="0" fontId="12" fillId="0" borderId="59" xfId="0" applyFont="1" applyBorder="1" applyAlignment="1">
      <alignment horizontal="left"/>
    </xf>
    <xf numFmtId="0" fontId="21" fillId="0" borderId="0" xfId="0" applyFont="1" applyAlignment="1">
      <alignment horizontal="center"/>
    </xf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0" borderId="68" xfId="0" applyBorder="1"/>
    <xf numFmtId="0" fontId="0" fillId="0" borderId="69" xfId="0" applyBorder="1"/>
    <xf numFmtId="0" fontId="0" fillId="0" borderId="70" xfId="0" applyBorder="1"/>
    <xf numFmtId="0" fontId="10" fillId="0" borderId="14" xfId="0" applyFont="1" applyBorder="1" applyAlignment="1">
      <alignment horizontal="center" vertical="center"/>
    </xf>
    <xf numFmtId="38" fontId="10" fillId="0" borderId="14" xfId="1" applyFont="1" applyBorder="1" applyAlignment="1">
      <alignment horizontal="center" vertical="center"/>
    </xf>
    <xf numFmtId="0" fontId="0" fillId="0" borderId="71" xfId="0" applyBorder="1"/>
    <xf numFmtId="0" fontId="0" fillId="0" borderId="30" xfId="0" applyFill="1" applyBorder="1"/>
    <xf numFmtId="0" fontId="0" fillId="0" borderId="72" xfId="0" applyBorder="1"/>
    <xf numFmtId="0" fontId="0" fillId="0" borderId="33" xfId="0" applyFill="1" applyBorder="1"/>
    <xf numFmtId="0" fontId="0" fillId="0" borderId="32" xfId="0" applyBorder="1"/>
    <xf numFmtId="0" fontId="0" fillId="0" borderId="29" xfId="0" applyBorder="1"/>
    <xf numFmtId="0" fontId="0" fillId="7" borderId="33" xfId="0" applyFill="1" applyBorder="1"/>
    <xf numFmtId="0" fontId="18" fillId="0" borderId="45" xfId="0" applyFont="1" applyBorder="1"/>
    <xf numFmtId="0" fontId="2" fillId="0" borderId="45" xfId="0" applyFont="1" applyBorder="1"/>
    <xf numFmtId="0" fontId="22" fillId="0" borderId="47" xfId="0" applyFont="1" applyBorder="1"/>
    <xf numFmtId="0" fontId="22" fillId="0" borderId="45" xfId="0" applyFont="1" applyBorder="1"/>
    <xf numFmtId="0" fontId="22" fillId="0" borderId="48" xfId="0" applyFont="1" applyBorder="1"/>
    <xf numFmtId="0" fontId="22" fillId="0" borderId="51" xfId="0" applyFont="1" applyFill="1" applyBorder="1"/>
    <xf numFmtId="0" fontId="22" fillId="0" borderId="53" xfId="0" applyFont="1" applyBorder="1"/>
    <xf numFmtId="0" fontId="22" fillId="0" borderId="53" xfId="0" applyFont="1" applyFill="1" applyBorder="1"/>
    <xf numFmtId="0" fontId="0" fillId="0" borderId="73" xfId="0" applyBorder="1"/>
    <xf numFmtId="0" fontId="0" fillId="0" borderId="74" xfId="0" applyBorder="1"/>
    <xf numFmtId="0" fontId="0" fillId="0" borderId="75" xfId="0" applyBorder="1"/>
    <xf numFmtId="0" fontId="0" fillId="0" borderId="37" xfId="0" applyBorder="1"/>
    <xf numFmtId="0" fontId="6" fillId="0" borderId="37" xfId="0" applyFont="1" applyBorder="1" applyAlignment="1">
      <alignment horizontal="left" vertical="center"/>
    </xf>
    <xf numFmtId="0" fontId="10" fillId="0" borderId="59" xfId="0" applyFont="1" applyBorder="1" applyAlignment="1">
      <alignment vertical="top"/>
    </xf>
    <xf numFmtId="0" fontId="6" fillId="0" borderId="59" xfId="0" applyFont="1" applyBorder="1" applyAlignment="1">
      <alignment vertical="center"/>
    </xf>
    <xf numFmtId="0" fontId="6" fillId="0" borderId="0" xfId="0" applyFont="1" applyBorder="1" applyAlignment="1">
      <alignment vertical="top"/>
    </xf>
    <xf numFmtId="5" fontId="11" fillId="0" borderId="27" xfId="0" applyNumberFormat="1" applyFont="1" applyBorder="1" applyAlignment="1">
      <alignment horizontal="left"/>
    </xf>
    <xf numFmtId="0" fontId="12" fillId="0" borderId="27" xfId="0" applyNumberFormat="1" applyFont="1" applyBorder="1" applyAlignment="1">
      <alignment horizontal="left" vertical="top" wrapText="1"/>
    </xf>
    <xf numFmtId="0" fontId="0" fillId="0" borderId="13" xfId="0" applyBorder="1" applyAlignment="1">
      <alignment wrapText="1"/>
    </xf>
    <xf numFmtId="0" fontId="12" fillId="0" borderId="66" xfId="0" applyFont="1" applyBorder="1" applyAlignment="1">
      <alignment wrapText="1"/>
    </xf>
    <xf numFmtId="0" fontId="5" fillId="0" borderId="69" xfId="0" applyFont="1" applyBorder="1" applyAlignment="1">
      <alignment vertical="center"/>
    </xf>
    <xf numFmtId="0" fontId="13" fillId="0" borderId="69" xfId="0" applyFont="1" applyBorder="1" applyAlignment="1">
      <alignment vertical="top"/>
    </xf>
    <xf numFmtId="0" fontId="13" fillId="0" borderId="69" xfId="0" applyFont="1" applyBorder="1"/>
    <xf numFmtId="0" fontId="5" fillId="0" borderId="74" xfId="0" applyFont="1" applyBorder="1" applyAlignment="1">
      <alignment vertical="center"/>
    </xf>
    <xf numFmtId="0" fontId="10" fillId="0" borderId="69" xfId="0" applyFont="1" applyBorder="1"/>
    <xf numFmtId="0" fontId="10" fillId="0" borderId="69" xfId="0" applyFont="1" applyBorder="1" applyAlignment="1"/>
    <xf numFmtId="0" fontId="0" fillId="0" borderId="69" xfId="0" applyBorder="1" applyAlignment="1"/>
    <xf numFmtId="0" fontId="10" fillId="0" borderId="70" xfId="0" applyFont="1" applyBorder="1"/>
    <xf numFmtId="0" fontId="10" fillId="0" borderId="69" xfId="0" applyFont="1" applyBorder="1" applyAlignment="1">
      <alignment wrapText="1"/>
    </xf>
    <xf numFmtId="0" fontId="13" fillId="0" borderId="69" xfId="0" applyFont="1" applyBorder="1" applyAlignment="1">
      <alignment horizontal="left"/>
    </xf>
    <xf numFmtId="0" fontId="0" fillId="0" borderId="69" xfId="0" applyBorder="1" applyAlignment="1">
      <alignment horizontal="left"/>
    </xf>
    <xf numFmtId="0" fontId="6" fillId="0" borderId="66" xfId="0" applyFont="1" applyBorder="1" applyAlignment="1">
      <alignment vertical="top"/>
    </xf>
    <xf numFmtId="0" fontId="10" fillId="0" borderId="58" xfId="0" applyFont="1" applyBorder="1" applyAlignment="1">
      <alignment vertical="top"/>
    </xf>
    <xf numFmtId="0" fontId="19" fillId="0" borderId="58" xfId="0" applyFont="1" applyBorder="1"/>
    <xf numFmtId="0" fontId="19" fillId="0" borderId="22" xfId="0" applyFont="1" applyBorder="1"/>
    <xf numFmtId="0" fontId="10" fillId="0" borderId="39" xfId="0" applyFont="1" applyBorder="1" applyAlignment="1">
      <alignment vertical="top"/>
    </xf>
    <xf numFmtId="0" fontId="20" fillId="0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0" fillId="0" borderId="0" xfId="0" applyAlignmen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0" fillId="0" borderId="13" xfId="0" applyFont="1" applyBorder="1" applyAlignment="1">
      <alignment horizontal="center"/>
    </xf>
    <xf numFmtId="0" fontId="0" fillId="0" borderId="19" xfId="0" applyFill="1" applyBorder="1" applyAlignment="1">
      <alignment vertical="top"/>
    </xf>
    <xf numFmtId="0" fontId="2" fillId="2" borderId="20" xfId="0" applyFont="1" applyFill="1" applyBorder="1" applyAlignment="1">
      <alignment vertical="top"/>
    </xf>
    <xf numFmtId="177" fontId="24" fillId="0" borderId="14" xfId="0" applyNumberFormat="1" applyFont="1" applyBorder="1" applyAlignment="1">
      <alignment horizontal="left"/>
    </xf>
    <xf numFmtId="3" fontId="24" fillId="0" borderId="17" xfId="0" applyNumberFormat="1" applyFont="1" applyBorder="1" applyAlignment="1">
      <alignment horizontal="right"/>
    </xf>
    <xf numFmtId="3" fontId="24" fillId="0" borderId="1" xfId="0" applyNumberFormat="1" applyFont="1" applyBorder="1" applyAlignment="1"/>
    <xf numFmtId="0" fontId="24" fillId="0" borderId="1" xfId="0" applyFont="1" applyBorder="1" applyAlignment="1"/>
    <xf numFmtId="0" fontId="0" fillId="0" borderId="44" xfId="0" applyBorder="1" applyAlignment="1"/>
    <xf numFmtId="0" fontId="0" fillId="0" borderId="59" xfId="0" applyBorder="1" applyAlignment="1"/>
    <xf numFmtId="0" fontId="2" fillId="4" borderId="23" xfId="0" applyFont="1" applyFill="1" applyBorder="1"/>
    <xf numFmtId="0" fontId="5" fillId="0" borderId="39" xfId="0" applyFont="1" applyBorder="1" applyAlignment="1">
      <alignment vertical="center"/>
    </xf>
    <xf numFmtId="0" fontId="5" fillId="0" borderId="58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23" fillId="0" borderId="0" xfId="0" applyFont="1" applyBorder="1" applyAlignment="1">
      <alignment horizontal="right" vertical="center"/>
    </xf>
    <xf numFmtId="0" fontId="23" fillId="0" borderId="27" xfId="0" applyFont="1" applyBorder="1" applyAlignment="1">
      <alignment horizontal="left"/>
    </xf>
    <xf numFmtId="0" fontId="0" fillId="0" borderId="16" xfId="0" applyBorder="1" applyAlignment="1"/>
    <xf numFmtId="0" fontId="23" fillId="0" borderId="59" xfId="0" applyFont="1" applyBorder="1" applyAlignment="1">
      <alignment vertical="center"/>
    </xf>
    <xf numFmtId="0" fontId="0" fillId="0" borderId="11" xfId="0" applyBorder="1"/>
    <xf numFmtId="0" fontId="0" fillId="0" borderId="6" xfId="0" applyBorder="1"/>
    <xf numFmtId="0" fontId="0" fillId="0" borderId="40" xfId="0" applyBorder="1"/>
    <xf numFmtId="0" fontId="0" fillId="0" borderId="12" xfId="0" applyBorder="1"/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top"/>
    </xf>
    <xf numFmtId="0" fontId="0" fillId="8" borderId="10" xfId="0" applyFill="1" applyBorder="1"/>
    <xf numFmtId="0" fontId="0" fillId="8" borderId="6" xfId="0" applyFill="1" applyBorder="1"/>
    <xf numFmtId="0" fontId="2" fillId="0" borderId="11" xfId="0" applyFont="1" applyBorder="1" applyAlignment="1">
      <alignment horizontal="center"/>
    </xf>
    <xf numFmtId="0" fontId="0" fillId="0" borderId="0" xfId="0" applyAlignment="1"/>
    <xf numFmtId="0" fontId="0" fillId="0" borderId="27" xfId="0" applyBorder="1" applyAlignment="1"/>
    <xf numFmtId="0" fontId="24" fillId="0" borderId="1" xfId="0" applyFont="1" applyBorder="1" applyAlignment="1">
      <alignment horizontal="center"/>
    </xf>
    <xf numFmtId="40" fontId="2" fillId="0" borderId="0" xfId="1" applyNumberFormat="1"/>
    <xf numFmtId="40" fontId="2" fillId="2" borderId="5" xfId="1" applyNumberFormat="1" applyFill="1" applyBorder="1"/>
    <xf numFmtId="40" fontId="2" fillId="2" borderId="10" xfId="1" applyNumberFormat="1" applyFill="1" applyBorder="1"/>
    <xf numFmtId="0" fontId="0" fillId="0" borderId="31" xfId="0" applyFill="1" applyBorder="1" applyAlignment="1">
      <alignment vertical="top" wrapText="1"/>
    </xf>
    <xf numFmtId="0" fontId="0" fillId="0" borderId="32" xfId="0" applyFill="1" applyBorder="1"/>
    <xf numFmtId="0" fontId="0" fillId="0" borderId="11" xfId="0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0" fillId="0" borderId="12" xfId="0" applyFill="1" applyBorder="1" applyAlignment="1">
      <alignment vertical="top"/>
    </xf>
    <xf numFmtId="0" fontId="0" fillId="0" borderId="54" xfId="0" applyFill="1" applyBorder="1" applyAlignment="1">
      <alignment vertical="top"/>
    </xf>
    <xf numFmtId="0" fontId="0" fillId="0" borderId="33" xfId="0" applyBorder="1"/>
    <xf numFmtId="0" fontId="0" fillId="0" borderId="18" xfId="0" applyBorder="1"/>
    <xf numFmtId="0" fontId="0" fillId="0" borderId="49" xfId="0" applyFill="1" applyBorder="1"/>
    <xf numFmtId="0" fontId="0" fillId="0" borderId="34" xfId="0" applyBorder="1"/>
    <xf numFmtId="0" fontId="0" fillId="0" borderId="31" xfId="0" applyBorder="1"/>
    <xf numFmtId="40" fontId="2" fillId="2" borderId="6" xfId="1" applyNumberFormat="1" applyFill="1" applyBorder="1"/>
    <xf numFmtId="0" fontId="0" fillId="2" borderId="21" xfId="0" applyFill="1" applyBorder="1"/>
    <xf numFmtId="0" fontId="0" fillId="0" borderId="19" xfId="0" applyFill="1" applyBorder="1" applyAlignment="1">
      <alignment horizontal="center"/>
    </xf>
    <xf numFmtId="0" fontId="0" fillId="0" borderId="11" xfId="0" applyFill="1" applyBorder="1"/>
    <xf numFmtId="0" fontId="0" fillId="2" borderId="12" xfId="0" applyFill="1" applyBorder="1"/>
    <xf numFmtId="0" fontId="0" fillId="0" borderId="12" xfId="0" applyFill="1" applyBorder="1"/>
    <xf numFmtId="0" fontId="0" fillId="0" borderId="6" xfId="0" applyFill="1" applyBorder="1"/>
    <xf numFmtId="0" fontId="0" fillId="0" borderId="11" xfId="0" applyFill="1" applyBorder="1" applyAlignment="1">
      <alignment horizont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7" fillId="0" borderId="58" xfId="0" applyFont="1" applyBorder="1" applyAlignment="1">
      <alignment vertical="center"/>
    </xf>
    <xf numFmtId="0" fontId="10" fillId="0" borderId="27" xfId="0" applyFont="1" applyBorder="1" applyAlignment="1"/>
    <xf numFmtId="0" fontId="7" fillId="0" borderId="59" xfId="0" applyFont="1" applyBorder="1" applyAlignment="1">
      <alignment vertical="top"/>
    </xf>
    <xf numFmtId="0" fontId="7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left" vertical="top" wrapText="1"/>
    </xf>
    <xf numFmtId="0" fontId="2" fillId="0" borderId="32" xfId="0" applyFont="1" applyFill="1" applyBorder="1"/>
    <xf numFmtId="0" fontId="10" fillId="0" borderId="1" xfId="0" applyFont="1" applyBorder="1" applyAlignment="1">
      <alignment vertical="top"/>
    </xf>
    <xf numFmtId="2" fontId="10" fillId="0" borderId="17" xfId="1" applyNumberFormat="1" applyFont="1" applyBorder="1" applyAlignment="1">
      <alignment horizontal="right" vertical="center"/>
    </xf>
    <xf numFmtId="0" fontId="10" fillId="0" borderId="14" xfId="0" applyFont="1" applyBorder="1" applyAlignment="1">
      <alignment horizontal="center" vertical="center"/>
    </xf>
    <xf numFmtId="0" fontId="7" fillId="0" borderId="58" xfId="0" applyNumberFormat="1" applyFont="1" applyBorder="1" applyAlignment="1">
      <alignment horizontal="left" vertical="center"/>
    </xf>
    <xf numFmtId="0" fontId="7" fillId="0" borderId="59" xfId="0" applyNumberFormat="1" applyFont="1" applyBorder="1" applyAlignment="1">
      <alignment horizontal="left" vertical="center"/>
    </xf>
    <xf numFmtId="0" fontId="7" fillId="0" borderId="22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39" xfId="0" applyFont="1" applyBorder="1" applyAlignment="1">
      <alignment horizontal="left" vertical="top" wrapText="1"/>
    </xf>
    <xf numFmtId="0" fontId="10" fillId="0" borderId="76" xfId="0" applyFont="1" applyBorder="1" applyAlignment="1">
      <alignment horizontal="left" vertical="top" wrapText="1"/>
    </xf>
    <xf numFmtId="0" fontId="10" fillId="0" borderId="58" xfId="0" applyFont="1" applyBorder="1" applyAlignment="1">
      <alignment horizontal="left" vertical="top" wrapText="1"/>
    </xf>
    <xf numFmtId="0" fontId="10" fillId="0" borderId="6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179" fontId="10" fillId="0" borderId="17" xfId="0" applyNumberFormat="1" applyFont="1" applyBorder="1" applyAlignment="1">
      <alignment horizontal="right" vertical="center"/>
    </xf>
    <xf numFmtId="178" fontId="10" fillId="0" borderId="21" xfId="1" applyNumberFormat="1" applyFont="1" applyFill="1" applyBorder="1" applyAlignment="1">
      <alignment horizontal="right" vertical="center"/>
    </xf>
    <xf numFmtId="3" fontId="10" fillId="0" borderId="1" xfId="0" applyNumberFormat="1" applyFont="1" applyBorder="1" applyAlignment="1">
      <alignment vertical="center"/>
    </xf>
    <xf numFmtId="0" fontId="10" fillId="0" borderId="17" xfId="0" applyFont="1" applyBorder="1" applyAlignment="1">
      <alignment horizontal="left" vertical="top" wrapText="1"/>
    </xf>
    <xf numFmtId="0" fontId="10" fillId="0" borderId="64" xfId="0" applyFont="1" applyBorder="1" applyAlignment="1">
      <alignment horizontal="left" vertical="top" wrapText="1"/>
    </xf>
    <xf numFmtId="0" fontId="10" fillId="0" borderId="37" xfId="0" applyFont="1" applyBorder="1" applyAlignment="1">
      <alignment horizontal="left" vertical="top" wrapText="1"/>
    </xf>
    <xf numFmtId="178" fontId="10" fillId="0" borderId="1" xfId="1" applyNumberFormat="1" applyFont="1" applyFill="1" applyBorder="1" applyAlignment="1">
      <alignment horizontal="right"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right"/>
    </xf>
    <xf numFmtId="179" fontId="24" fillId="0" borderId="17" xfId="3" applyNumberFormat="1" applyFont="1" applyBorder="1" applyAlignment="1">
      <alignment horizontal="right"/>
    </xf>
    <xf numFmtId="180" fontId="24" fillId="0" borderId="58" xfId="3" applyNumberFormat="1" applyFont="1" applyBorder="1" applyAlignment="1">
      <alignment horizontal="right"/>
    </xf>
    <xf numFmtId="177" fontId="24" fillId="0" borderId="58" xfId="0" applyNumberFormat="1" applyFont="1" applyBorder="1" applyAlignment="1">
      <alignment horizontal="left"/>
    </xf>
    <xf numFmtId="0" fontId="10" fillId="0" borderId="17" xfId="0" applyFont="1" applyBorder="1" applyAlignment="1">
      <alignment horizontal="left" vertical="top"/>
    </xf>
    <xf numFmtId="0" fontId="0" fillId="0" borderId="44" xfId="0" applyBorder="1" applyAlignment="1"/>
    <xf numFmtId="0" fontId="0" fillId="0" borderId="0" xfId="0" applyAlignment="1"/>
    <xf numFmtId="0" fontId="0" fillId="0" borderId="59" xfId="0" applyBorder="1" applyAlignment="1"/>
    <xf numFmtId="0" fontId="10" fillId="0" borderId="1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10" fillId="0" borderId="21" xfId="1" applyNumberFormat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/>
    </xf>
    <xf numFmtId="0" fontId="2" fillId="0" borderId="40" xfId="0" applyFont="1" applyBorder="1"/>
    <xf numFmtId="0" fontId="10" fillId="0" borderId="13" xfId="0" applyFont="1" applyBorder="1" applyAlignment="1">
      <alignment horizontal="left" vertical="center" wrapText="1"/>
    </xf>
    <xf numFmtId="0" fontId="10" fillId="0" borderId="59" xfId="0" applyNumberFormat="1" applyFont="1" applyBorder="1" applyAlignment="1">
      <alignment horizontal="center" vertical="top"/>
    </xf>
    <xf numFmtId="0" fontId="0" fillId="2" borderId="1" xfId="0" applyFill="1" applyBorder="1" applyAlignment="1"/>
    <xf numFmtId="0" fontId="0" fillId="2" borderId="39" xfId="0" applyFill="1" applyBorder="1" applyAlignment="1">
      <alignment vertical="top"/>
    </xf>
    <xf numFmtId="0" fontId="0" fillId="2" borderId="58" xfId="0" applyFill="1" applyBorder="1" applyAlignment="1">
      <alignment vertical="top"/>
    </xf>
    <xf numFmtId="0" fontId="0" fillId="2" borderId="22" xfId="0" applyFill="1" applyBorder="1" applyAlignment="1">
      <alignment vertical="top"/>
    </xf>
    <xf numFmtId="0" fontId="0" fillId="2" borderId="44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7" xfId="0" applyFill="1" applyBorder="1" applyAlignment="1">
      <alignment vertical="top"/>
    </xf>
    <xf numFmtId="0" fontId="0" fillId="2" borderId="44" xfId="0" applyFill="1" applyBorder="1" applyAlignment="1"/>
    <xf numFmtId="0" fontId="0" fillId="2" borderId="0" xfId="0" applyFill="1" applyBorder="1" applyAlignment="1"/>
    <xf numFmtId="0" fontId="0" fillId="2" borderId="27" xfId="0" applyFill="1" applyBorder="1" applyAlignment="1"/>
    <xf numFmtId="0" fontId="0" fillId="2" borderId="0" xfId="0" applyFill="1" applyAlignment="1"/>
    <xf numFmtId="0" fontId="0" fillId="2" borderId="16" xfId="0" applyFill="1" applyBorder="1" applyAlignment="1"/>
    <xf numFmtId="0" fontId="0" fillId="2" borderId="59" xfId="0" applyFill="1" applyBorder="1" applyAlignment="1"/>
    <xf numFmtId="0" fontId="0" fillId="2" borderId="13" xfId="0" applyFill="1" applyBorder="1" applyAlignment="1"/>
    <xf numFmtId="0" fontId="0" fillId="2" borderId="1" xfId="0" applyFill="1" applyBorder="1" applyAlignment="1">
      <alignment vertical="top"/>
    </xf>
    <xf numFmtId="0" fontId="0" fillId="2" borderId="60" xfId="0" applyFill="1" applyBorder="1" applyAlignment="1">
      <alignment horizontal="center" wrapText="1"/>
    </xf>
    <xf numFmtId="0" fontId="0" fillId="2" borderId="25" xfId="0" applyFill="1" applyBorder="1" applyAlignment="1">
      <alignment horizontal="center" wrapText="1"/>
    </xf>
    <xf numFmtId="0" fontId="0" fillId="2" borderId="61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0" fillId="2" borderId="45" xfId="0" applyFill="1" applyBorder="1" applyAlignment="1">
      <alignment horizontal="center" wrapText="1"/>
    </xf>
    <xf numFmtId="0" fontId="0" fillId="2" borderId="17" xfId="0" applyFill="1" applyBorder="1" applyAlignment="1"/>
    <xf numFmtId="0" fontId="0" fillId="2" borderId="37" xfId="0" applyFill="1" applyBorder="1" applyAlignment="1"/>
    <xf numFmtId="0" fontId="0" fillId="2" borderId="14" xfId="0" applyFill="1" applyBorder="1" applyAlignment="1"/>
    <xf numFmtId="0" fontId="0" fillId="0" borderId="44" xfId="0" applyBorder="1" applyAlignment="1"/>
    <xf numFmtId="0" fontId="0" fillId="0" borderId="0" xfId="0" applyAlignment="1"/>
    <xf numFmtId="0" fontId="0" fillId="2" borderId="62" xfId="0" applyFill="1" applyBorder="1" applyAlignment="1">
      <alignment horizontal="center"/>
    </xf>
    <xf numFmtId="0" fontId="10" fillId="0" borderId="37" xfId="0" applyFont="1" applyBorder="1" applyAlignment="1">
      <alignment vertical="center" wrapText="1"/>
    </xf>
    <xf numFmtId="5" fontId="19" fillId="0" borderId="72" xfId="0" applyNumberFormat="1" applyFont="1" applyBorder="1" applyAlignment="1"/>
    <xf numFmtId="5" fontId="19" fillId="0" borderId="52" xfId="0" applyNumberFormat="1" applyFont="1" applyBorder="1" applyAlignment="1"/>
    <xf numFmtId="5" fontId="19" fillId="0" borderId="30" xfId="0" applyNumberFormat="1" applyFont="1" applyBorder="1" applyAlignment="1"/>
    <xf numFmtId="38" fontId="10" fillId="0" borderId="17" xfId="1" applyFont="1" applyBorder="1" applyAlignment="1">
      <alignment vertical="center"/>
    </xf>
    <xf numFmtId="38" fontId="10" fillId="0" borderId="14" xfId="1" applyFont="1" applyBorder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38" fontId="10" fillId="0" borderId="17" xfId="1" applyFont="1" applyBorder="1" applyAlignment="1">
      <alignment horizontal="center" vertical="center"/>
    </xf>
    <xf numFmtId="38" fontId="10" fillId="0" borderId="14" xfId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7" xfId="0" applyFont="1" applyBorder="1" applyAlignment="1">
      <alignment vertical="top"/>
    </xf>
    <xf numFmtId="0" fontId="10" fillId="0" borderId="37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59" xfId="0" applyNumberFormat="1" applyFont="1" applyBorder="1" applyAlignment="1">
      <alignment horizontal="left" vertical="top" wrapText="1"/>
    </xf>
    <xf numFmtId="0" fontId="10" fillId="0" borderId="13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39" xfId="0" applyFont="1" applyBorder="1" applyAlignment="1">
      <alignment horizontal="left" vertical="center"/>
    </xf>
    <xf numFmtId="0" fontId="10" fillId="0" borderId="58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58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left" vertical="top" wrapText="1"/>
    </xf>
    <xf numFmtId="0" fontId="25" fillId="0" borderId="0" xfId="0" applyFont="1" applyBorder="1" applyAlignment="1">
      <alignment vertical="center"/>
    </xf>
    <xf numFmtId="0" fontId="10" fillId="0" borderId="17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</cellXfs>
  <cellStyles count="5">
    <cellStyle name="桁区切り" xfId="1" builtinId="6"/>
    <cellStyle name="桁区切り 2" xfId="4"/>
    <cellStyle name="標準" xfId="0" builtinId="0"/>
    <cellStyle name="標準 2" xfId="3"/>
    <cellStyle name="標準_1-14～1-16路線推進器0.9　変更分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A92"/>
  <sheetViews>
    <sheetView topLeftCell="R23" workbookViewId="0">
      <selection activeCell="W33" sqref="W33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45" customWidth="1"/>
    <col min="6" max="6" width="6" customWidth="1"/>
    <col min="7" max="7" width="3.5" bestFit="1" customWidth="1"/>
    <col min="8" max="8" width="6" style="45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" customWidth="1"/>
    <col min="27" max="27" width="35.5" customWidth="1"/>
  </cols>
  <sheetData>
    <row r="1" spans="1:27" ht="26.25" customHeight="1" thickBot="1">
      <c r="A1" s="91" t="s">
        <v>117</v>
      </c>
    </row>
    <row r="2" spans="1:27" ht="13.5" customHeight="1" thickBot="1">
      <c r="A2" s="52" t="s">
        <v>1</v>
      </c>
      <c r="B2" s="53" t="s">
        <v>64</v>
      </c>
      <c r="C2" t="s">
        <v>2</v>
      </c>
      <c r="F2" t="s">
        <v>74</v>
      </c>
      <c r="J2" t="s">
        <v>3</v>
      </c>
      <c r="S2" t="s">
        <v>111</v>
      </c>
    </row>
    <row r="3" spans="1:27" ht="28.5" customHeight="1" thickBot="1">
      <c r="A3" s="54"/>
      <c r="B3" s="97"/>
      <c r="D3" s="62" t="s">
        <v>18</v>
      </c>
      <c r="E3" s="63">
        <v>0.46</v>
      </c>
      <c r="F3" s="18"/>
      <c r="G3" s="62">
        <v>1</v>
      </c>
      <c r="H3" s="63">
        <v>13.5</v>
      </c>
      <c r="K3" s="68" t="s">
        <v>77</v>
      </c>
      <c r="L3" s="68" t="s">
        <v>79</v>
      </c>
      <c r="M3" s="371" t="s">
        <v>80</v>
      </c>
      <c r="N3" s="372"/>
      <c r="O3" s="372"/>
      <c r="P3" s="372"/>
      <c r="Q3" s="373"/>
      <c r="T3" s="68" t="s">
        <v>78</v>
      </c>
      <c r="U3" s="68" t="s">
        <v>79</v>
      </c>
      <c r="V3" s="342" t="s">
        <v>81</v>
      </c>
      <c r="W3" s="342"/>
      <c r="X3" s="342"/>
      <c r="Y3" s="342"/>
      <c r="Z3" s="342"/>
    </row>
    <row r="4" spans="1:27" ht="14.25" thickBot="1">
      <c r="A4" s="55"/>
      <c r="B4" s="51"/>
      <c r="D4" s="64" t="s">
        <v>19</v>
      </c>
      <c r="E4" s="65">
        <v>11.88</v>
      </c>
      <c r="F4" s="18"/>
      <c r="G4" s="62">
        <v>2</v>
      </c>
      <c r="H4" s="63">
        <v>41.25</v>
      </c>
      <c r="K4" s="68" t="s">
        <v>84</v>
      </c>
      <c r="L4" s="68" t="s">
        <v>162</v>
      </c>
      <c r="M4" s="343" t="s">
        <v>61</v>
      </c>
      <c r="N4" s="344"/>
      <c r="O4" s="344"/>
      <c r="P4" s="344"/>
      <c r="Q4" s="345"/>
      <c r="T4" s="68" t="s">
        <v>82</v>
      </c>
      <c r="U4" s="68" t="s">
        <v>170</v>
      </c>
      <c r="V4" s="356" t="s">
        <v>61</v>
      </c>
      <c r="W4" s="356"/>
      <c r="X4" s="356"/>
      <c r="Y4" s="356"/>
      <c r="Z4" s="356"/>
    </row>
    <row r="5" spans="1:27" ht="14.25" thickBot="1">
      <c r="A5" s="55"/>
      <c r="B5" s="51"/>
      <c r="D5" s="64" t="s">
        <v>20</v>
      </c>
      <c r="E5" s="65">
        <v>11.88</v>
      </c>
      <c r="F5" s="18"/>
      <c r="G5" s="62">
        <v>3</v>
      </c>
      <c r="H5" s="63">
        <v>25.5</v>
      </c>
      <c r="K5" s="68" t="s">
        <v>83</v>
      </c>
      <c r="L5" s="68" t="s">
        <v>163</v>
      </c>
      <c r="M5" s="346"/>
      <c r="N5" s="347"/>
      <c r="O5" s="347"/>
      <c r="P5" s="347"/>
      <c r="Q5" s="348"/>
      <c r="T5" s="68" t="s">
        <v>83</v>
      </c>
      <c r="U5" s="68" t="s">
        <v>163</v>
      </c>
      <c r="V5" s="356"/>
      <c r="W5" s="356"/>
      <c r="X5" s="356"/>
      <c r="Y5" s="356"/>
      <c r="Z5" s="356"/>
    </row>
    <row r="6" spans="1:27" ht="14.25" thickBot="1">
      <c r="A6" s="54" t="s">
        <v>62</v>
      </c>
      <c r="B6" s="59" t="s">
        <v>112</v>
      </c>
      <c r="D6" s="64" t="s">
        <v>21</v>
      </c>
      <c r="E6" s="65">
        <v>11.88</v>
      </c>
      <c r="F6" s="18"/>
      <c r="G6" s="62">
        <v>4</v>
      </c>
      <c r="H6" s="65">
        <v>13.5</v>
      </c>
      <c r="K6" s="68" t="s">
        <v>45</v>
      </c>
      <c r="L6" s="68" t="s">
        <v>164</v>
      </c>
      <c r="M6" s="346"/>
      <c r="N6" s="347"/>
      <c r="O6" s="347"/>
      <c r="P6" s="347"/>
      <c r="Q6" s="348"/>
      <c r="T6" s="68" t="s">
        <v>45</v>
      </c>
      <c r="U6" s="68" t="s">
        <v>164</v>
      </c>
      <c r="V6" s="356"/>
      <c r="W6" s="356"/>
      <c r="X6" s="356"/>
      <c r="Y6" s="356"/>
      <c r="Z6" s="356"/>
    </row>
    <row r="7" spans="1:27" ht="14.25" thickBot="1">
      <c r="A7" s="55" t="s">
        <v>63</v>
      </c>
      <c r="B7" s="38" t="s">
        <v>103</v>
      </c>
      <c r="D7" s="64" t="s">
        <v>22</v>
      </c>
      <c r="E7" s="65">
        <v>11.88</v>
      </c>
      <c r="F7" s="18"/>
      <c r="G7" s="62">
        <v>5</v>
      </c>
      <c r="H7" s="65">
        <v>13.5</v>
      </c>
      <c r="K7" s="68" t="s">
        <v>46</v>
      </c>
      <c r="L7" s="68" t="s">
        <v>165</v>
      </c>
      <c r="M7" s="346"/>
      <c r="N7" s="347"/>
      <c r="O7" s="347"/>
      <c r="P7" s="347"/>
      <c r="Q7" s="348"/>
      <c r="T7" s="68" t="s">
        <v>46</v>
      </c>
      <c r="U7" s="68" t="s">
        <v>165</v>
      </c>
      <c r="V7" s="356"/>
      <c r="W7" s="356"/>
      <c r="X7" s="356"/>
      <c r="Y7" s="356"/>
      <c r="Z7" s="356"/>
    </row>
    <row r="8" spans="1:27" ht="14.25" thickBot="1">
      <c r="A8" s="55" t="s">
        <v>70</v>
      </c>
      <c r="B8" s="38" t="s">
        <v>129</v>
      </c>
      <c r="D8" s="64" t="s">
        <v>23</v>
      </c>
      <c r="E8" s="65">
        <v>5.38</v>
      </c>
      <c r="F8" s="18"/>
      <c r="G8" s="62">
        <v>6</v>
      </c>
      <c r="H8" s="65">
        <v>30.75</v>
      </c>
      <c r="K8" s="68" t="s">
        <v>93</v>
      </c>
      <c r="L8" s="68" t="s">
        <v>166</v>
      </c>
      <c r="M8" s="349"/>
      <c r="N8" s="350"/>
      <c r="O8" s="350"/>
      <c r="P8" s="350"/>
      <c r="Q8" s="351"/>
      <c r="T8" s="68" t="s">
        <v>108</v>
      </c>
      <c r="U8" s="68" t="s">
        <v>171</v>
      </c>
      <c r="V8" s="342"/>
      <c r="W8" s="342"/>
      <c r="X8" s="342"/>
      <c r="Y8" s="342"/>
      <c r="Z8" s="342"/>
    </row>
    <row r="9" spans="1:27" ht="14.25" thickBot="1">
      <c r="A9" s="55" t="s">
        <v>71</v>
      </c>
      <c r="B9" s="147" t="s">
        <v>230</v>
      </c>
      <c r="D9" s="64" t="s">
        <v>24</v>
      </c>
      <c r="E9" s="65">
        <v>6</v>
      </c>
      <c r="F9" s="18"/>
      <c r="G9" s="62">
        <v>7</v>
      </c>
      <c r="H9" s="65">
        <v>14.25</v>
      </c>
      <c r="K9" s="68" t="s">
        <v>94</v>
      </c>
      <c r="L9" s="68" t="s">
        <v>167</v>
      </c>
      <c r="M9" s="349"/>
      <c r="N9" s="350"/>
      <c r="O9" s="350"/>
      <c r="P9" s="350"/>
      <c r="Q9" s="351"/>
      <c r="T9" s="68" t="s">
        <v>109</v>
      </c>
      <c r="U9" s="68" t="s">
        <v>172</v>
      </c>
      <c r="V9" s="342"/>
      <c r="W9" s="342"/>
      <c r="X9" s="342"/>
      <c r="Y9" s="342"/>
      <c r="Z9" s="342"/>
    </row>
    <row r="10" spans="1:27" ht="14.25" thickBot="1">
      <c r="A10" s="55" t="s">
        <v>68</v>
      </c>
      <c r="B10" s="38">
        <v>28</v>
      </c>
      <c r="D10" s="64" t="s">
        <v>25</v>
      </c>
      <c r="E10" s="65">
        <v>7.63</v>
      </c>
      <c r="F10" s="18"/>
      <c r="G10" s="62">
        <v>8</v>
      </c>
      <c r="H10" s="65">
        <v>25.5</v>
      </c>
      <c r="K10" s="68" t="s">
        <v>10</v>
      </c>
      <c r="L10" s="68" t="s">
        <v>168</v>
      </c>
      <c r="M10" s="349"/>
      <c r="N10" s="352"/>
      <c r="O10" s="352"/>
      <c r="P10" s="352"/>
      <c r="Q10" s="351"/>
      <c r="U10" t="s">
        <v>173</v>
      </c>
    </row>
    <row r="11" spans="1:27" ht="14.25" thickBot="1">
      <c r="A11" s="55" t="s">
        <v>65</v>
      </c>
      <c r="B11" s="38">
        <v>1</v>
      </c>
      <c r="D11" s="64" t="s">
        <v>26</v>
      </c>
      <c r="E11" s="65">
        <v>13.63</v>
      </c>
      <c r="F11" s="18"/>
      <c r="G11" s="62">
        <v>9</v>
      </c>
      <c r="H11" s="65">
        <v>55.5</v>
      </c>
      <c r="K11" s="68" t="s">
        <v>11</v>
      </c>
      <c r="L11" s="68" t="s">
        <v>169</v>
      </c>
      <c r="M11" s="353"/>
      <c r="N11" s="354"/>
      <c r="O11" s="354"/>
      <c r="P11" s="354"/>
      <c r="Q11" s="355"/>
      <c r="U11" t="s">
        <v>174</v>
      </c>
    </row>
    <row r="12" spans="1:27" ht="14.25" thickBot="1">
      <c r="A12" s="55" t="s">
        <v>66</v>
      </c>
      <c r="B12" s="38">
        <v>3</v>
      </c>
      <c r="D12" s="64" t="s">
        <v>27</v>
      </c>
      <c r="E12" s="65">
        <v>1.1299999999999999</v>
      </c>
      <c r="F12" s="18"/>
      <c r="G12" s="62">
        <v>10</v>
      </c>
      <c r="H12" s="65">
        <v>44.25</v>
      </c>
      <c r="K12" t="s">
        <v>142</v>
      </c>
      <c r="T12" t="s">
        <v>110</v>
      </c>
    </row>
    <row r="13" spans="1:27" ht="27.75" customHeight="1" thickBot="1">
      <c r="A13" s="56" t="s">
        <v>67</v>
      </c>
      <c r="B13" s="60">
        <v>1</v>
      </c>
      <c r="D13" s="64" t="s">
        <v>28</v>
      </c>
      <c r="E13" s="65">
        <v>5.5</v>
      </c>
      <c r="F13" s="18"/>
      <c r="G13" s="62">
        <v>11</v>
      </c>
      <c r="H13" s="65">
        <v>36.75</v>
      </c>
      <c r="K13" s="362" t="s">
        <v>118</v>
      </c>
      <c r="L13" s="363"/>
      <c r="M13" s="364" t="s">
        <v>119</v>
      </c>
      <c r="N13" s="365"/>
      <c r="O13" s="366"/>
      <c r="P13" s="367" t="s">
        <v>51</v>
      </c>
      <c r="Q13" s="357" t="s">
        <v>55</v>
      </c>
      <c r="R13" s="359" t="s">
        <v>56</v>
      </c>
      <c r="T13" s="362" t="s">
        <v>118</v>
      </c>
      <c r="U13" s="363"/>
      <c r="V13" s="364" t="s">
        <v>119</v>
      </c>
      <c r="W13" s="365"/>
      <c r="X13" s="366"/>
      <c r="Y13" s="367" t="s">
        <v>51</v>
      </c>
      <c r="Z13" s="357" t="s">
        <v>55</v>
      </c>
      <c r="AA13" s="359" t="s">
        <v>56</v>
      </c>
    </row>
    <row r="14" spans="1:27" ht="14.25" thickBot="1">
      <c r="A14" s="55" t="s">
        <v>100</v>
      </c>
      <c r="B14" s="60">
        <v>0</v>
      </c>
      <c r="D14" s="64" t="s">
        <v>29</v>
      </c>
      <c r="E14" s="65">
        <v>6.5</v>
      </c>
      <c r="F14" s="18"/>
      <c r="G14" s="62">
        <v>12</v>
      </c>
      <c r="H14" s="65">
        <v>76.5</v>
      </c>
      <c r="K14" s="85" t="s">
        <v>0</v>
      </c>
      <c r="L14" s="86"/>
      <c r="M14" s="85" t="s">
        <v>0</v>
      </c>
      <c r="N14" s="87"/>
      <c r="O14" s="86" t="s">
        <v>73</v>
      </c>
      <c r="P14" s="369"/>
      <c r="Q14" s="370"/>
      <c r="R14" s="361"/>
      <c r="T14" s="88" t="s">
        <v>0</v>
      </c>
      <c r="U14" s="89"/>
      <c r="V14" s="85" t="s">
        <v>0</v>
      </c>
      <c r="W14" s="87"/>
      <c r="X14" s="86" t="s">
        <v>73</v>
      </c>
      <c r="Y14" s="368"/>
      <c r="Z14" s="358"/>
      <c r="AA14" s="360"/>
    </row>
    <row r="15" spans="1:27" ht="27.75" thickBot="1">
      <c r="A15" s="56" t="s">
        <v>101</v>
      </c>
      <c r="B15" s="200">
        <v>0</v>
      </c>
      <c r="D15" s="64" t="s">
        <v>30</v>
      </c>
      <c r="E15" s="65">
        <v>8.3800000000000008</v>
      </c>
      <c r="F15" s="18"/>
      <c r="G15" s="62">
        <v>13</v>
      </c>
      <c r="H15" s="65">
        <v>21</v>
      </c>
      <c r="K15" s="206" t="s">
        <v>151</v>
      </c>
      <c r="L15" s="207" t="s">
        <v>220</v>
      </c>
      <c r="M15" s="207" t="s">
        <v>148</v>
      </c>
      <c r="N15" s="207" t="s">
        <v>221</v>
      </c>
      <c r="O15" s="207">
        <v>6</v>
      </c>
      <c r="P15" s="207" t="s">
        <v>222</v>
      </c>
      <c r="Q15" s="207" t="s">
        <v>149</v>
      </c>
      <c r="R15" s="208" t="s">
        <v>150</v>
      </c>
      <c r="T15" s="247" t="s">
        <v>82</v>
      </c>
      <c r="U15" s="248" t="s">
        <v>170</v>
      </c>
      <c r="V15" s="98" t="s">
        <v>44</v>
      </c>
      <c r="W15" s="144" t="s">
        <v>39</v>
      </c>
      <c r="X15" s="99">
        <v>1</v>
      </c>
      <c r="Y15" s="100" t="s">
        <v>54</v>
      </c>
      <c r="Z15" s="101" t="s">
        <v>44</v>
      </c>
      <c r="AA15" s="35" t="s">
        <v>59</v>
      </c>
    </row>
    <row r="16" spans="1:27" ht="14.25" thickBot="1">
      <c r="A16" s="203" t="s">
        <v>145</v>
      </c>
      <c r="B16" s="201"/>
      <c r="D16" s="64" t="s">
        <v>31</v>
      </c>
      <c r="E16" s="65">
        <v>8.3800000000000008</v>
      </c>
      <c r="F16" s="18"/>
      <c r="G16" s="62">
        <v>14</v>
      </c>
      <c r="H16" s="65">
        <v>30.75</v>
      </c>
      <c r="K16" s="206" t="s">
        <v>218</v>
      </c>
      <c r="L16" s="207" t="s">
        <v>20</v>
      </c>
      <c r="M16" s="207" t="s">
        <v>219</v>
      </c>
      <c r="N16" s="207" t="s">
        <v>23</v>
      </c>
      <c r="O16" s="207">
        <v>7</v>
      </c>
      <c r="P16" s="207" t="s">
        <v>52</v>
      </c>
      <c r="Q16" s="207" t="s">
        <v>149</v>
      </c>
      <c r="R16" s="208" t="s">
        <v>150</v>
      </c>
      <c r="T16" s="9" t="s">
        <v>4</v>
      </c>
      <c r="U16" s="71" t="s">
        <v>175</v>
      </c>
      <c r="V16" s="7" t="s">
        <v>47</v>
      </c>
      <c r="W16" s="143" t="s">
        <v>209</v>
      </c>
      <c r="X16" s="8">
        <v>1</v>
      </c>
      <c r="Y16" s="13" t="s">
        <v>52</v>
      </c>
      <c r="Z16" s="5" t="s">
        <v>138</v>
      </c>
      <c r="AA16" s="6"/>
    </row>
    <row r="17" spans="1:27" ht="14.25" thickBot="1">
      <c r="A17" s="203" t="s">
        <v>146</v>
      </c>
      <c r="B17" s="197"/>
      <c r="D17" s="64" t="s">
        <v>32</v>
      </c>
      <c r="E17" s="65">
        <v>11.5</v>
      </c>
      <c r="F17" s="18"/>
      <c r="G17" s="62">
        <v>15</v>
      </c>
      <c r="H17" s="65">
        <v>14.25</v>
      </c>
      <c r="K17" s="209" t="s">
        <v>160</v>
      </c>
      <c r="L17" s="210" t="s">
        <v>24</v>
      </c>
      <c r="M17" s="210"/>
      <c r="N17" s="211" t="s">
        <v>18</v>
      </c>
      <c r="O17" s="211">
        <v>1</v>
      </c>
      <c r="P17" s="211" t="s">
        <v>53</v>
      </c>
      <c r="Q17" s="210"/>
      <c r="R17" s="208"/>
      <c r="T17" s="9" t="s">
        <v>5</v>
      </c>
      <c r="U17" s="71" t="s">
        <v>176</v>
      </c>
      <c r="V17" s="9" t="s">
        <v>155</v>
      </c>
      <c r="W17" s="20"/>
      <c r="X17" s="10"/>
      <c r="Y17" s="12" t="s">
        <v>52</v>
      </c>
      <c r="Z17" s="1"/>
      <c r="AA17" s="10"/>
    </row>
    <row r="18" spans="1:27" ht="14.25" thickBot="1">
      <c r="A18" s="114" t="s">
        <v>143</v>
      </c>
      <c r="B18" s="148" t="s">
        <v>231</v>
      </c>
      <c r="D18" s="64" t="s">
        <v>33</v>
      </c>
      <c r="E18" s="65">
        <v>11.13</v>
      </c>
      <c r="F18" s="18"/>
      <c r="G18" s="62">
        <v>16</v>
      </c>
      <c r="H18" s="65">
        <v>13.5</v>
      </c>
      <c r="K18" s="209" t="s">
        <v>160</v>
      </c>
      <c r="L18" s="210" t="s">
        <v>24</v>
      </c>
      <c r="M18" s="210"/>
      <c r="N18" s="211" t="s">
        <v>18</v>
      </c>
      <c r="O18" s="211">
        <v>33</v>
      </c>
      <c r="P18" s="211" t="s">
        <v>53</v>
      </c>
      <c r="Q18" s="210" t="s">
        <v>149</v>
      </c>
      <c r="R18" s="208" t="s">
        <v>150</v>
      </c>
      <c r="T18" s="7" t="s">
        <v>6</v>
      </c>
      <c r="U18" s="72" t="s">
        <v>177</v>
      </c>
      <c r="V18" s="7" t="s">
        <v>47</v>
      </c>
      <c r="W18" s="143" t="s">
        <v>40</v>
      </c>
      <c r="X18" s="8">
        <v>1</v>
      </c>
      <c r="Y18" s="13" t="s">
        <v>52</v>
      </c>
      <c r="Z18" s="5" t="s">
        <v>138</v>
      </c>
      <c r="AA18" s="6"/>
    </row>
    <row r="19" spans="1:27" ht="14.25" thickBot="1">
      <c r="A19" s="55" t="s">
        <v>144</v>
      </c>
      <c r="B19" s="38">
        <v>28</v>
      </c>
      <c r="D19" s="64" t="s">
        <v>34</v>
      </c>
      <c r="E19" s="65">
        <v>8.3800000000000008</v>
      </c>
      <c r="F19" s="18"/>
      <c r="G19" s="62">
        <v>17</v>
      </c>
      <c r="H19" s="65">
        <v>13.5</v>
      </c>
      <c r="K19" s="206" t="s">
        <v>151</v>
      </c>
      <c r="L19" s="207" t="s">
        <v>220</v>
      </c>
      <c r="M19" s="207" t="s">
        <v>148</v>
      </c>
      <c r="N19" s="207" t="s">
        <v>223</v>
      </c>
      <c r="O19" s="207">
        <v>34</v>
      </c>
      <c r="P19" s="207" t="s">
        <v>52</v>
      </c>
      <c r="Q19" s="207" t="s">
        <v>149</v>
      </c>
      <c r="R19" s="208" t="s">
        <v>150</v>
      </c>
      <c r="T19" s="9" t="s">
        <v>7</v>
      </c>
      <c r="U19" s="71" t="s">
        <v>178</v>
      </c>
      <c r="V19" s="9" t="s">
        <v>155</v>
      </c>
      <c r="W19" s="20"/>
      <c r="X19" s="10"/>
      <c r="Y19" s="12" t="s">
        <v>52</v>
      </c>
      <c r="Z19" s="1"/>
      <c r="AA19" s="10"/>
    </row>
    <row r="20" spans="1:27" ht="14.25" thickBot="1">
      <c r="A20" s="57" t="s">
        <v>66</v>
      </c>
      <c r="B20" s="61">
        <v>35</v>
      </c>
      <c r="D20" s="64" t="s">
        <v>35</v>
      </c>
      <c r="E20" s="65">
        <v>8.3800000000000008</v>
      </c>
      <c r="F20" s="18"/>
      <c r="G20" s="62">
        <v>18</v>
      </c>
      <c r="H20" s="65">
        <v>13.5</v>
      </c>
      <c r="K20" s="206" t="s">
        <v>151</v>
      </c>
      <c r="L20" s="207" t="s">
        <v>220</v>
      </c>
      <c r="M20" s="207" t="s">
        <v>148</v>
      </c>
      <c r="N20" s="207" t="s">
        <v>23</v>
      </c>
      <c r="O20" s="207">
        <v>2</v>
      </c>
      <c r="P20" s="207" t="s">
        <v>52</v>
      </c>
      <c r="Q20" s="207"/>
      <c r="R20" s="208"/>
      <c r="T20" s="9" t="s">
        <v>8</v>
      </c>
      <c r="U20" s="71" t="s">
        <v>179</v>
      </c>
      <c r="V20" s="9" t="s">
        <v>8</v>
      </c>
      <c r="W20" s="145" t="s">
        <v>26</v>
      </c>
      <c r="X20" s="10">
        <v>1</v>
      </c>
      <c r="Y20" s="12" t="s">
        <v>53</v>
      </c>
      <c r="Z20" s="1" t="s">
        <v>132</v>
      </c>
      <c r="AA20" s="10"/>
    </row>
    <row r="21" spans="1:27" ht="29.25" customHeight="1" thickBot="1">
      <c r="A21" s="52" t="s">
        <v>67</v>
      </c>
      <c r="B21" s="198">
        <v>1</v>
      </c>
      <c r="D21" s="64" t="s">
        <v>36</v>
      </c>
      <c r="E21" s="65">
        <v>8.3800000000000008</v>
      </c>
      <c r="F21" s="18"/>
      <c r="G21" s="62">
        <v>19</v>
      </c>
      <c r="H21" s="65">
        <v>16.5</v>
      </c>
      <c r="K21" s="206" t="s">
        <v>422</v>
      </c>
      <c r="L21" s="204"/>
      <c r="M21" s="207" t="s">
        <v>423</v>
      </c>
      <c r="N21" s="205" t="s">
        <v>424</v>
      </c>
      <c r="O21" s="112">
        <v>9</v>
      </c>
      <c r="P21" s="205" t="s">
        <v>425</v>
      </c>
      <c r="Q21" s="207" t="s">
        <v>149</v>
      </c>
      <c r="R21" s="113"/>
      <c r="T21" s="9" t="s">
        <v>9</v>
      </c>
      <c r="U21" s="71" t="s">
        <v>180</v>
      </c>
      <c r="V21" s="9" t="s">
        <v>156</v>
      </c>
      <c r="W21" s="145"/>
      <c r="X21" s="10"/>
      <c r="Y21" s="12" t="s">
        <v>53</v>
      </c>
      <c r="Z21" s="1" t="s">
        <v>132</v>
      </c>
      <c r="AA21" s="10"/>
    </row>
    <row r="22" spans="1:27" ht="27.75" customHeight="1" thickBot="1">
      <c r="A22" s="199" t="s">
        <v>161</v>
      </c>
      <c r="B22" s="202">
        <v>1</v>
      </c>
      <c r="D22" s="64" t="s">
        <v>37</v>
      </c>
      <c r="E22" s="65">
        <v>8.3800000000000008</v>
      </c>
      <c r="F22" s="18"/>
      <c r="G22" s="62">
        <v>20</v>
      </c>
      <c r="H22" s="65">
        <v>51.75</v>
      </c>
      <c r="K22" s="121"/>
      <c r="L22" s="122"/>
      <c r="M22" s="123"/>
      <c r="N22" s="123"/>
      <c r="O22" s="123"/>
      <c r="P22" s="123"/>
      <c r="Q22" s="124"/>
      <c r="R22" s="113"/>
      <c r="T22" s="9" t="s">
        <v>10</v>
      </c>
      <c r="U22" s="71" t="s">
        <v>168</v>
      </c>
      <c r="V22" s="9" t="s">
        <v>10</v>
      </c>
      <c r="W22" s="139" t="s">
        <v>25</v>
      </c>
      <c r="X22" s="10">
        <v>1</v>
      </c>
      <c r="Y22" s="12" t="s">
        <v>52</v>
      </c>
      <c r="Z22" s="1" t="s">
        <v>75</v>
      </c>
      <c r="AA22" s="10"/>
    </row>
    <row r="23" spans="1:27" ht="14.25" thickBot="1">
      <c r="D23" s="64" t="s">
        <v>38</v>
      </c>
      <c r="E23" s="65">
        <v>8.3800000000000008</v>
      </c>
      <c r="F23" s="18"/>
      <c r="G23" s="62">
        <v>21</v>
      </c>
      <c r="H23" s="65">
        <v>19.5</v>
      </c>
      <c r="K23" s="121"/>
      <c r="L23" s="122"/>
      <c r="M23" s="123"/>
      <c r="N23" s="123"/>
      <c r="O23" s="123"/>
      <c r="P23" s="123"/>
      <c r="Q23" s="124"/>
      <c r="R23" s="113"/>
      <c r="T23" s="9" t="s">
        <v>11</v>
      </c>
      <c r="U23" s="71" t="s">
        <v>169</v>
      </c>
      <c r="V23" s="9" t="s">
        <v>157</v>
      </c>
      <c r="W23" s="20"/>
      <c r="X23" s="10"/>
      <c r="Y23" s="12" t="s">
        <v>52</v>
      </c>
      <c r="Z23" s="1"/>
      <c r="AA23" s="10"/>
    </row>
    <row r="24" spans="1:27" ht="14.25" thickBot="1">
      <c r="D24" s="64" t="s">
        <v>39</v>
      </c>
      <c r="E24" s="65">
        <v>8.3800000000000008</v>
      </c>
      <c r="F24" s="18"/>
      <c r="G24" s="62">
        <v>22</v>
      </c>
      <c r="H24" s="65">
        <v>31.5</v>
      </c>
      <c r="K24" s="121"/>
      <c r="L24" s="122"/>
      <c r="M24" s="123"/>
      <c r="N24" s="123"/>
      <c r="O24" s="123"/>
      <c r="P24" s="123"/>
      <c r="Q24" s="124"/>
      <c r="R24" s="126"/>
      <c r="T24" s="9" t="s">
        <v>12</v>
      </c>
      <c r="U24" s="71" t="s">
        <v>181</v>
      </c>
      <c r="V24" s="9" t="s">
        <v>12</v>
      </c>
      <c r="W24" s="139" t="s">
        <v>28</v>
      </c>
      <c r="X24" s="10">
        <v>1</v>
      </c>
      <c r="Y24" s="12" t="s">
        <v>53</v>
      </c>
      <c r="Z24" s="1" t="s">
        <v>85</v>
      </c>
      <c r="AA24" s="10"/>
    </row>
    <row r="25" spans="1:27" ht="14.25" thickBot="1">
      <c r="D25" s="64" t="s">
        <v>43</v>
      </c>
      <c r="E25" s="65">
        <v>8.3800000000000008</v>
      </c>
      <c r="F25" s="18"/>
      <c r="G25" s="62">
        <v>23</v>
      </c>
      <c r="H25" s="65">
        <v>28.5</v>
      </c>
      <c r="K25" s="121"/>
      <c r="L25" s="122"/>
      <c r="M25" s="123"/>
      <c r="N25" s="123"/>
      <c r="O25" s="123"/>
      <c r="P25" s="123"/>
      <c r="Q25" s="124"/>
      <c r="R25" s="113"/>
      <c r="T25" s="9" t="s">
        <v>13</v>
      </c>
      <c r="U25" s="71" t="s">
        <v>182</v>
      </c>
      <c r="V25" s="9" t="s">
        <v>158</v>
      </c>
      <c r="W25" s="139"/>
      <c r="X25" s="10">
        <v>1</v>
      </c>
      <c r="Y25" s="12" t="s">
        <v>53</v>
      </c>
      <c r="Z25" s="1" t="s">
        <v>85</v>
      </c>
      <c r="AA25" s="10"/>
    </row>
    <row r="26" spans="1:27" ht="27.75" thickBot="1">
      <c r="D26" s="64" t="s">
        <v>40</v>
      </c>
      <c r="E26" s="65">
        <v>8.3800000000000008</v>
      </c>
      <c r="F26" s="18"/>
      <c r="G26" s="62">
        <v>24</v>
      </c>
      <c r="H26" s="65">
        <v>28.5</v>
      </c>
      <c r="K26" s="121"/>
      <c r="L26" s="122"/>
      <c r="M26" s="123"/>
      <c r="N26" s="124"/>
      <c r="O26" s="124"/>
      <c r="P26" s="123"/>
      <c r="Q26" s="124"/>
      <c r="R26" s="126"/>
      <c r="T26" s="9" t="s">
        <v>14</v>
      </c>
      <c r="U26" s="71" t="s">
        <v>173</v>
      </c>
      <c r="V26" s="9" t="s">
        <v>14</v>
      </c>
      <c r="W26" s="143" t="s">
        <v>37</v>
      </c>
      <c r="X26" s="10">
        <v>1</v>
      </c>
      <c r="Y26" s="12" t="s">
        <v>53</v>
      </c>
      <c r="Z26" s="2"/>
      <c r="AA26" s="17" t="s">
        <v>87</v>
      </c>
    </row>
    <row r="27" spans="1:27" ht="27.75" thickBot="1">
      <c r="D27" s="64" t="s">
        <v>41</v>
      </c>
      <c r="E27" s="65">
        <v>8.3800000000000008</v>
      </c>
      <c r="F27" s="18"/>
      <c r="G27" s="62">
        <v>25</v>
      </c>
      <c r="H27" s="65">
        <v>26.25</v>
      </c>
      <c r="K27" s="121"/>
      <c r="L27" s="122"/>
      <c r="M27" s="123"/>
      <c r="N27" s="124"/>
      <c r="O27" s="124"/>
      <c r="P27" s="124"/>
      <c r="Q27" s="124"/>
      <c r="R27" s="127"/>
      <c r="T27" s="9" t="s">
        <v>15</v>
      </c>
      <c r="U27" s="71" t="s">
        <v>174</v>
      </c>
      <c r="V27" s="9" t="s">
        <v>159</v>
      </c>
      <c r="W27" s="149"/>
      <c r="X27" s="10"/>
      <c r="Y27" s="12" t="s">
        <v>53</v>
      </c>
      <c r="Z27" s="25"/>
      <c r="AA27" s="17" t="s">
        <v>87</v>
      </c>
    </row>
    <row r="28" spans="1:27" ht="14.25" thickBot="1">
      <c r="D28" s="66" t="s">
        <v>42</v>
      </c>
      <c r="E28" s="67">
        <v>8.3800000000000008</v>
      </c>
      <c r="F28" s="18"/>
      <c r="G28" s="62">
        <v>26</v>
      </c>
      <c r="H28" s="65">
        <v>17.25</v>
      </c>
      <c r="K28" s="121"/>
      <c r="L28" s="122"/>
      <c r="M28" s="123"/>
      <c r="N28" s="124"/>
      <c r="O28" s="124"/>
      <c r="P28" s="123"/>
      <c r="Q28" s="124"/>
      <c r="R28" s="135"/>
      <c r="T28" s="24" t="s">
        <v>115</v>
      </c>
      <c r="U28" s="71" t="s">
        <v>183</v>
      </c>
      <c r="V28" s="37" t="s">
        <v>127</v>
      </c>
      <c r="W28" s="142" t="s">
        <v>206</v>
      </c>
      <c r="X28" s="22">
        <v>1</v>
      </c>
      <c r="Y28" s="34" t="s">
        <v>89</v>
      </c>
      <c r="Z28" s="23" t="s">
        <v>75</v>
      </c>
      <c r="AA28" s="17"/>
    </row>
    <row r="29" spans="1:27" ht="27" customHeight="1" thickBot="1">
      <c r="E29" s="45">
        <v>8.3800000000000008</v>
      </c>
      <c r="G29" s="62">
        <v>27</v>
      </c>
      <c r="H29" s="65">
        <v>34.5</v>
      </c>
      <c r="K29" s="121"/>
      <c r="L29" s="122"/>
      <c r="M29" s="123"/>
      <c r="N29" s="124"/>
      <c r="O29" s="124"/>
      <c r="P29" s="123"/>
      <c r="Q29" s="124"/>
      <c r="R29" s="135"/>
      <c r="T29" s="26" t="s">
        <v>126</v>
      </c>
      <c r="U29" s="83" t="s">
        <v>184</v>
      </c>
      <c r="V29" s="96"/>
      <c r="W29" s="28"/>
      <c r="X29" s="22"/>
      <c r="Y29" s="34" t="s">
        <v>89</v>
      </c>
      <c r="Z29" s="28"/>
      <c r="AA29" s="32"/>
    </row>
    <row r="30" spans="1:27" ht="14.25" thickBot="1">
      <c r="E30" s="45">
        <v>8.3800000000000008</v>
      </c>
      <c r="G30" s="62">
        <v>28</v>
      </c>
      <c r="H30" s="65">
        <v>79.5</v>
      </c>
      <c r="K30" s="121"/>
      <c r="L30" s="122"/>
      <c r="M30" s="123"/>
      <c r="N30" s="124"/>
      <c r="O30" s="124"/>
      <c r="P30" s="123"/>
      <c r="Q30" s="124"/>
      <c r="R30" s="135"/>
      <c r="T30" s="24" t="s">
        <v>124</v>
      </c>
      <c r="U30" s="71" t="s">
        <v>185</v>
      </c>
      <c r="V30" s="93" t="s">
        <v>128</v>
      </c>
      <c r="W30" s="142" t="s">
        <v>43</v>
      </c>
      <c r="X30" s="10">
        <v>1</v>
      </c>
      <c r="Y30" s="34" t="s">
        <v>89</v>
      </c>
      <c r="Z30" s="1" t="s">
        <v>75</v>
      </c>
      <c r="AA30" s="10"/>
    </row>
    <row r="31" spans="1:27" ht="14.25" thickBot="1">
      <c r="E31" s="45">
        <v>8.3800000000000008</v>
      </c>
      <c r="G31" s="62">
        <v>29</v>
      </c>
      <c r="H31" s="65">
        <v>13.5</v>
      </c>
      <c r="K31" s="121"/>
      <c r="L31" s="122"/>
      <c r="M31" s="123"/>
      <c r="N31" s="124"/>
      <c r="O31" s="124"/>
      <c r="P31" s="123"/>
      <c r="Q31" s="124"/>
      <c r="R31" s="135"/>
      <c r="T31" s="26" t="s">
        <v>125</v>
      </c>
      <c r="U31" s="83" t="s">
        <v>186</v>
      </c>
      <c r="V31" s="151"/>
      <c r="W31" s="39"/>
      <c r="X31" s="27"/>
      <c r="Y31" s="33" t="s">
        <v>89</v>
      </c>
      <c r="Z31" s="39"/>
      <c r="AA31" s="27"/>
    </row>
    <row r="32" spans="1:27" ht="82.5" customHeight="1" thickBot="1">
      <c r="E32" s="45">
        <v>8.3800000000000008</v>
      </c>
      <c r="G32" s="62">
        <v>30</v>
      </c>
      <c r="H32" s="65">
        <v>13.5</v>
      </c>
      <c r="K32" s="121"/>
      <c r="L32" s="122"/>
      <c r="M32" s="123"/>
      <c r="N32" s="124"/>
      <c r="O32" s="124"/>
      <c r="P32" s="123"/>
      <c r="Q32" s="124"/>
      <c r="R32" s="135"/>
      <c r="T32" s="23" t="s">
        <v>139</v>
      </c>
      <c r="U32" s="1" t="s">
        <v>187</v>
      </c>
      <c r="V32" s="23" t="s">
        <v>139</v>
      </c>
      <c r="W32" s="142" t="s">
        <v>208</v>
      </c>
      <c r="X32" s="23">
        <v>1</v>
      </c>
      <c r="Y32" s="150" t="s">
        <v>53</v>
      </c>
      <c r="Z32" s="152" t="s">
        <v>211</v>
      </c>
      <c r="AA32" s="25" t="s">
        <v>210</v>
      </c>
    </row>
    <row r="33" spans="5:27" ht="14.25" thickBot="1">
      <c r="E33" s="45">
        <v>8.3800000000000008</v>
      </c>
      <c r="G33" s="64"/>
      <c r="H33" s="65">
        <v>13.5</v>
      </c>
      <c r="K33" s="121"/>
      <c r="L33" s="122"/>
      <c r="M33" s="123"/>
      <c r="N33" s="146"/>
      <c r="O33" s="123"/>
      <c r="P33" s="123"/>
      <c r="Q33" s="124"/>
      <c r="R33" s="135"/>
      <c r="T33" s="23" t="s">
        <v>154</v>
      </c>
      <c r="U33" s="1" t="s">
        <v>188</v>
      </c>
      <c r="V33" s="1"/>
      <c r="W33" s="142" t="s">
        <v>207</v>
      </c>
      <c r="X33" s="23">
        <v>1</v>
      </c>
      <c r="Y33" s="1"/>
      <c r="Z33" s="1"/>
      <c r="AA33" s="1"/>
    </row>
    <row r="34" spans="5:27" ht="14.25" thickBot="1">
      <c r="E34" s="45">
        <v>8.3800000000000008</v>
      </c>
      <c r="G34" s="64"/>
      <c r="H34" s="65">
        <v>38.25</v>
      </c>
      <c r="K34" s="121"/>
      <c r="L34" s="122"/>
      <c r="M34" s="123"/>
      <c r="N34" s="146"/>
      <c r="O34" s="123"/>
      <c r="P34" s="123"/>
      <c r="Q34" s="124"/>
      <c r="R34" s="135"/>
      <c r="T34" s="23"/>
      <c r="U34" s="1"/>
      <c r="V34" s="23"/>
      <c r="W34" s="23"/>
      <c r="X34" s="23"/>
      <c r="Y34" s="150"/>
      <c r="Z34" s="1"/>
      <c r="AA34" s="25"/>
    </row>
    <row r="35" spans="5:27" ht="14.25" thickBot="1">
      <c r="E35" s="45">
        <v>8.3800000000000008</v>
      </c>
      <c r="G35" s="64"/>
      <c r="H35" s="65">
        <v>46.5</v>
      </c>
      <c r="K35" s="121"/>
      <c r="L35" s="122"/>
      <c r="M35" s="123"/>
      <c r="N35" s="123"/>
      <c r="O35" s="123"/>
      <c r="P35" s="123"/>
      <c r="Q35" s="124"/>
      <c r="R35" s="135"/>
      <c r="V35" s="140"/>
    </row>
    <row r="36" spans="5:27" ht="28.5" customHeight="1" thickBot="1">
      <c r="E36" s="45">
        <v>8.3800000000000008</v>
      </c>
      <c r="G36" s="64"/>
      <c r="H36" s="65">
        <v>20.25</v>
      </c>
      <c r="K36" s="121"/>
      <c r="L36" s="122"/>
      <c r="M36" s="123"/>
      <c r="N36" s="123"/>
      <c r="O36" s="123"/>
      <c r="P36" s="123"/>
      <c r="Q36" s="124"/>
      <c r="R36" s="135"/>
      <c r="U36" s="140"/>
      <c r="V36" s="141"/>
    </row>
    <row r="37" spans="5:27" ht="27.75" customHeight="1" thickBot="1">
      <c r="E37" s="45">
        <v>8.3800000000000008</v>
      </c>
      <c r="G37" s="64"/>
      <c r="H37" s="65">
        <v>29.25</v>
      </c>
      <c r="K37" s="121"/>
      <c r="L37" s="122"/>
      <c r="M37" s="123"/>
      <c r="N37" s="123"/>
      <c r="O37" s="123"/>
      <c r="P37" s="123"/>
      <c r="Q37" s="124"/>
      <c r="R37" s="135"/>
      <c r="U37" s="141"/>
      <c r="V37" s="141"/>
    </row>
    <row r="38" spans="5:27" ht="14.25" thickBot="1">
      <c r="E38" s="45">
        <v>8.3800000000000008</v>
      </c>
      <c r="G38" s="66"/>
      <c r="H38" s="65">
        <v>23.25</v>
      </c>
      <c r="K38" s="121"/>
      <c r="L38" s="124"/>
      <c r="M38" s="124"/>
      <c r="N38" s="123"/>
      <c r="O38" s="123"/>
      <c r="P38" s="123"/>
      <c r="Q38" s="124"/>
      <c r="R38" s="135"/>
      <c r="U38" s="141"/>
      <c r="V38" s="141"/>
    </row>
    <row r="39" spans="5:27" ht="14.25" thickBot="1">
      <c r="E39" s="45">
        <v>8.3800000000000008</v>
      </c>
      <c r="H39" s="45">
        <v>52.5</v>
      </c>
      <c r="K39" s="121"/>
      <c r="L39" s="124"/>
      <c r="M39" s="124"/>
      <c r="N39" s="123"/>
      <c r="O39" s="123"/>
      <c r="P39" s="123"/>
      <c r="Q39" s="124"/>
      <c r="R39" s="135"/>
      <c r="U39" s="141"/>
      <c r="V39" s="141"/>
    </row>
    <row r="40" spans="5:27" ht="14.25" thickBot="1">
      <c r="E40" s="45">
        <v>8.3800000000000008</v>
      </c>
      <c r="H40" s="45">
        <v>13.5</v>
      </c>
      <c r="K40" s="121"/>
      <c r="L40" s="124"/>
      <c r="M40" s="124"/>
      <c r="N40" s="123"/>
      <c r="O40" s="123"/>
      <c r="P40" s="123"/>
      <c r="Q40" s="124"/>
      <c r="R40" s="138"/>
      <c r="U40" s="141"/>
      <c r="V40" s="141"/>
    </row>
    <row r="41" spans="5:27" ht="14.25" thickBot="1">
      <c r="E41" s="45">
        <v>8.3800000000000008</v>
      </c>
      <c r="H41" s="45">
        <v>13.5</v>
      </c>
      <c r="K41" s="121"/>
      <c r="L41" s="124"/>
      <c r="M41" s="124"/>
      <c r="N41" s="123"/>
      <c r="O41" s="123"/>
      <c r="P41" s="123"/>
      <c r="Q41" s="124"/>
      <c r="R41" s="138"/>
    </row>
    <row r="42" spans="5:27" ht="14.25" thickBot="1">
      <c r="E42" s="45">
        <v>8.3800000000000008</v>
      </c>
      <c r="H42" s="45">
        <v>13.5</v>
      </c>
      <c r="K42" s="129"/>
      <c r="L42" s="124"/>
      <c r="M42" s="124"/>
      <c r="N42" s="124"/>
      <c r="O42" s="124"/>
      <c r="P42" s="124"/>
      <c r="Q42" s="124"/>
      <c r="R42" s="138"/>
    </row>
    <row r="43" spans="5:27" ht="14.25" thickBot="1">
      <c r="E43" s="45">
        <v>8.3800000000000008</v>
      </c>
      <c r="H43" s="45">
        <v>13.5</v>
      </c>
      <c r="K43" s="121"/>
      <c r="L43" s="122"/>
      <c r="M43" s="123"/>
      <c r="N43" s="123"/>
      <c r="O43" s="123"/>
      <c r="P43" s="123"/>
      <c r="Q43" s="124"/>
      <c r="R43" s="136"/>
    </row>
    <row r="44" spans="5:27" ht="26.25" customHeight="1" thickBot="1">
      <c r="E44" s="45">
        <v>8.3800000000000008</v>
      </c>
      <c r="H44" s="45">
        <v>13.5</v>
      </c>
      <c r="K44" s="137" t="s">
        <v>199</v>
      </c>
      <c r="L44" s="124" t="s">
        <v>190</v>
      </c>
      <c r="M44" s="124" t="s">
        <v>191</v>
      </c>
      <c r="N44" s="124" t="s">
        <v>192</v>
      </c>
      <c r="O44" s="124">
        <v>0</v>
      </c>
      <c r="P44" s="124" t="s">
        <v>193</v>
      </c>
      <c r="Q44" s="130" t="s">
        <v>194</v>
      </c>
      <c r="R44" s="131" t="s">
        <v>195</v>
      </c>
    </row>
    <row r="45" spans="5:27" ht="41.25" thickBot="1">
      <c r="E45" s="45">
        <v>8.3800000000000008</v>
      </c>
      <c r="H45" s="45">
        <v>13.5</v>
      </c>
      <c r="K45" s="121" t="s">
        <v>88</v>
      </c>
      <c r="L45" s="132" t="s">
        <v>196</v>
      </c>
      <c r="M45" s="133" t="s">
        <v>204</v>
      </c>
      <c r="N45" s="124" t="s">
        <v>192</v>
      </c>
      <c r="O45" s="124">
        <v>0</v>
      </c>
      <c r="P45" s="124" t="s">
        <v>193</v>
      </c>
      <c r="Q45" s="130" t="s">
        <v>197</v>
      </c>
      <c r="R45" s="131" t="s">
        <v>195</v>
      </c>
    </row>
    <row r="46" spans="5:27">
      <c r="E46" s="45">
        <v>8.3800000000000008</v>
      </c>
      <c r="H46" s="45">
        <v>13.5</v>
      </c>
    </row>
    <row r="47" spans="5:27">
      <c r="H47" s="45">
        <v>22.5</v>
      </c>
    </row>
    <row r="48" spans="5:27">
      <c r="H48" s="45">
        <v>25.5</v>
      </c>
    </row>
    <row r="49" spans="8:8">
      <c r="H49" s="45">
        <v>25.5</v>
      </c>
    </row>
    <row r="50" spans="8:8">
      <c r="H50" s="45">
        <v>22.5</v>
      </c>
    </row>
    <row r="51" spans="8:8">
      <c r="H51" s="45">
        <v>139.5</v>
      </c>
    </row>
    <row r="52" spans="8:8">
      <c r="H52" s="45">
        <v>182.25</v>
      </c>
    </row>
    <row r="53" spans="8:8">
      <c r="H53" s="45">
        <v>13.5</v>
      </c>
    </row>
    <row r="54" spans="8:8">
      <c r="H54" s="45">
        <v>13.5</v>
      </c>
    </row>
    <row r="55" spans="8:8">
      <c r="H55" s="45">
        <v>13.5</v>
      </c>
    </row>
    <row r="56" spans="8:8">
      <c r="H56" s="45">
        <v>13.5</v>
      </c>
    </row>
    <row r="57" spans="8:8">
      <c r="H57" s="45">
        <v>13.5</v>
      </c>
    </row>
    <row r="58" spans="8:8">
      <c r="H58" s="45">
        <v>13.5</v>
      </c>
    </row>
    <row r="59" spans="8:8">
      <c r="H59" s="45">
        <v>17.25</v>
      </c>
    </row>
    <row r="60" spans="8:8">
      <c r="H60" s="45">
        <v>13.5</v>
      </c>
    </row>
    <row r="61" spans="8:8">
      <c r="H61" s="45">
        <v>13.5</v>
      </c>
    </row>
    <row r="62" spans="8:8">
      <c r="H62" s="45">
        <v>13.5</v>
      </c>
    </row>
    <row r="63" spans="8:8">
      <c r="H63" s="45">
        <v>28.5</v>
      </c>
    </row>
    <row r="64" spans="8:8">
      <c r="H64" s="45">
        <v>28.5</v>
      </c>
    </row>
    <row r="65" spans="8:8">
      <c r="H65" s="45">
        <v>28.5</v>
      </c>
    </row>
    <row r="66" spans="8:8">
      <c r="H66" s="45">
        <v>28.5</v>
      </c>
    </row>
    <row r="67" spans="8:8">
      <c r="H67" s="45">
        <v>28.5</v>
      </c>
    </row>
    <row r="68" spans="8:8">
      <c r="H68" s="45">
        <v>28.5</v>
      </c>
    </row>
    <row r="69" spans="8:8">
      <c r="H69" s="45">
        <v>45</v>
      </c>
    </row>
    <row r="70" spans="8:8">
      <c r="H70" s="45">
        <v>18</v>
      </c>
    </row>
    <row r="71" spans="8:8">
      <c r="H71" s="45">
        <v>28.5</v>
      </c>
    </row>
    <row r="72" spans="8:8">
      <c r="H72" s="45">
        <v>28.5</v>
      </c>
    </row>
    <row r="73" spans="8:8">
      <c r="H73" s="45">
        <v>28.5</v>
      </c>
    </row>
    <row r="74" spans="8:8">
      <c r="H74" s="45">
        <v>28.5</v>
      </c>
    </row>
    <row r="75" spans="8:8">
      <c r="H75" s="45">
        <v>23.25</v>
      </c>
    </row>
    <row r="76" spans="8:8">
      <c r="H76" s="45">
        <v>28.5</v>
      </c>
    </row>
    <row r="77" spans="8:8">
      <c r="H77" s="45">
        <v>28.5</v>
      </c>
    </row>
    <row r="78" spans="8:8">
      <c r="H78" s="45">
        <v>28.5</v>
      </c>
    </row>
    <row r="79" spans="8:8">
      <c r="H79" s="45">
        <v>28.5</v>
      </c>
    </row>
    <row r="80" spans="8:8">
      <c r="H80" s="45">
        <v>28.5</v>
      </c>
    </row>
    <row r="81" spans="8:8">
      <c r="H81" s="45">
        <v>28.5</v>
      </c>
    </row>
    <row r="82" spans="8:8">
      <c r="H82" s="45">
        <v>28.5</v>
      </c>
    </row>
    <row r="83" spans="8:8">
      <c r="H83" s="45">
        <v>28.5</v>
      </c>
    </row>
    <row r="84" spans="8:8">
      <c r="H84" s="45">
        <v>28.5</v>
      </c>
    </row>
    <row r="85" spans="8:8">
      <c r="H85" s="45">
        <v>28.5</v>
      </c>
    </row>
    <row r="86" spans="8:8">
      <c r="H86" s="45">
        <v>28.5</v>
      </c>
    </row>
    <row r="87" spans="8:8">
      <c r="H87" s="45">
        <v>28.5</v>
      </c>
    </row>
    <row r="88" spans="8:8">
      <c r="H88" s="45">
        <v>28.5</v>
      </c>
    </row>
    <row r="89" spans="8:8">
      <c r="H89" s="45">
        <v>28.5</v>
      </c>
    </row>
    <row r="90" spans="8:8">
      <c r="H90" s="45">
        <v>28.5</v>
      </c>
    </row>
    <row r="91" spans="8:8">
      <c r="H91" s="45">
        <v>28.5</v>
      </c>
    </row>
    <row r="92" spans="8:8">
      <c r="H92" s="45">
        <v>36</v>
      </c>
    </row>
  </sheetData>
  <mergeCells count="14">
    <mergeCell ref="K13:L13"/>
    <mergeCell ref="M13:O13"/>
    <mergeCell ref="P13:P14"/>
    <mergeCell ref="Q13:Q14"/>
    <mergeCell ref="M3:Q3"/>
    <mergeCell ref="V3:Z3"/>
    <mergeCell ref="M4:Q11"/>
    <mergeCell ref="V4:Z9"/>
    <mergeCell ref="Z13:Z14"/>
    <mergeCell ref="AA13:AA14"/>
    <mergeCell ref="R13:R14"/>
    <mergeCell ref="T13:U13"/>
    <mergeCell ref="V13:X13"/>
    <mergeCell ref="Y13:Y14"/>
  </mergeCells>
  <phoneticPr fontId="3"/>
  <pageMargins left="0.5" right="0.36" top="0.98399999999999999" bottom="0.98399999999999999" header="0.51200000000000001" footer="0.51200000000000001"/>
  <pageSetup paperSize="9" scale="5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2"/>
  <sheetViews>
    <sheetView topLeftCell="F7" workbookViewId="0">
      <selection activeCell="N20" sqref="N20"/>
    </sheetView>
  </sheetViews>
  <sheetFormatPr defaultRowHeight="13.5"/>
  <cols>
    <col min="1" max="1" width="21.75" style="138" customWidth="1"/>
    <col min="2" max="2" width="31.375" style="138" customWidth="1"/>
    <col min="3" max="3" width="4.25" style="138" customWidth="1"/>
    <col min="4" max="4" width="2.875" style="138" bestFit="1" customWidth="1"/>
    <col min="5" max="5" width="6" style="276" customWidth="1"/>
    <col min="6" max="6" width="6" style="138" customWidth="1"/>
    <col min="7" max="7" width="3.5" style="138" bestFit="1" customWidth="1"/>
    <col min="8" max="8" width="6" style="276" customWidth="1"/>
    <col min="9" max="9" width="7.125" style="138" customWidth="1"/>
    <col min="10" max="10" width="3.125" style="138" customWidth="1"/>
    <col min="11" max="11" width="14.125" style="138" bestFit="1" customWidth="1"/>
    <col min="12" max="12" width="2.75" style="138" bestFit="1" customWidth="1"/>
    <col min="13" max="13" width="12.875" style="138" customWidth="1"/>
    <col min="14" max="14" width="2.875" style="138" bestFit="1" customWidth="1"/>
    <col min="15" max="15" width="2.875" style="138" customWidth="1"/>
    <col min="16" max="16" width="5.25" style="138" bestFit="1" customWidth="1"/>
    <col min="17" max="17" width="10.875" style="138" bestFit="1" customWidth="1"/>
    <col min="18" max="18" width="36.25" style="138" customWidth="1"/>
    <col min="19" max="19" width="1.875" style="138" customWidth="1"/>
    <col min="20" max="20" width="14.125" style="138" bestFit="1" customWidth="1"/>
    <col min="21" max="21" width="3.875" style="138" bestFit="1" customWidth="1"/>
    <col min="22" max="22" width="13.375" style="138" customWidth="1"/>
    <col min="23" max="23" width="9" style="138"/>
    <col min="24" max="24" width="3.375" style="138" customWidth="1"/>
    <col min="25" max="25" width="5.25" style="138" bestFit="1" customWidth="1"/>
    <col min="26" max="26" width="12" style="138" customWidth="1"/>
    <col min="27" max="27" width="35.5" style="138" customWidth="1"/>
    <col min="28" max="16384" width="9" style="138"/>
  </cols>
  <sheetData>
    <row r="1" spans="1:27" ht="26.25" customHeight="1" thickBot="1">
      <c r="A1" s="91" t="s">
        <v>117</v>
      </c>
    </row>
    <row r="2" spans="1:27" ht="13.5" customHeight="1" thickBot="1">
      <c r="A2" s="52" t="s">
        <v>1</v>
      </c>
      <c r="B2" s="53" t="s">
        <v>64</v>
      </c>
      <c r="C2" s="138" t="s">
        <v>2</v>
      </c>
      <c r="F2" s="138" t="s">
        <v>74</v>
      </c>
      <c r="J2" s="138" t="s">
        <v>384</v>
      </c>
      <c r="S2" s="138" t="s">
        <v>111</v>
      </c>
    </row>
    <row r="3" spans="1:27" ht="28.5" customHeight="1" thickBot="1">
      <c r="A3" s="114"/>
      <c r="B3" s="114"/>
      <c r="D3" s="62" t="s">
        <v>385</v>
      </c>
      <c r="E3" s="277">
        <v>4.5</v>
      </c>
      <c r="F3" s="18"/>
      <c r="G3" s="62">
        <v>1</v>
      </c>
      <c r="H3" s="277">
        <v>13.5</v>
      </c>
      <c r="K3" s="68" t="s">
        <v>77</v>
      </c>
      <c r="L3" s="68" t="s">
        <v>385</v>
      </c>
      <c r="M3" s="371" t="s">
        <v>80</v>
      </c>
      <c r="N3" s="372"/>
      <c r="O3" s="372"/>
      <c r="P3" s="372"/>
      <c r="Q3" s="373"/>
      <c r="T3" s="68" t="s">
        <v>78</v>
      </c>
      <c r="U3" s="68" t="s">
        <v>385</v>
      </c>
      <c r="V3" s="342" t="s">
        <v>81</v>
      </c>
      <c r="W3" s="342"/>
      <c r="X3" s="342"/>
      <c r="Y3" s="342"/>
      <c r="Z3" s="342"/>
    </row>
    <row r="4" spans="1:27" ht="14.25" thickBot="1">
      <c r="A4" s="55"/>
      <c r="B4" s="55"/>
      <c r="D4" s="64" t="s">
        <v>19</v>
      </c>
      <c r="E4" s="278">
        <v>1.1299999999999999</v>
      </c>
      <c r="F4" s="18"/>
      <c r="G4" s="62">
        <v>2</v>
      </c>
      <c r="H4" s="277">
        <v>41.25</v>
      </c>
      <c r="K4" s="68" t="s">
        <v>82</v>
      </c>
      <c r="L4" s="68" t="s">
        <v>162</v>
      </c>
      <c r="M4" s="343" t="s">
        <v>61</v>
      </c>
      <c r="N4" s="344"/>
      <c r="O4" s="344"/>
      <c r="P4" s="344"/>
      <c r="Q4" s="345"/>
      <c r="T4" s="68" t="s">
        <v>82</v>
      </c>
      <c r="U4" s="68" t="s">
        <v>162</v>
      </c>
      <c r="V4" s="356" t="s">
        <v>61</v>
      </c>
      <c r="W4" s="356"/>
      <c r="X4" s="356"/>
      <c r="Y4" s="356"/>
      <c r="Z4" s="356"/>
    </row>
    <row r="5" spans="1:27" ht="14.25" thickBot="1">
      <c r="A5" s="55"/>
      <c r="B5" s="55"/>
      <c r="D5" s="64" t="s">
        <v>20</v>
      </c>
      <c r="E5" s="278">
        <v>1.1299999999999999</v>
      </c>
      <c r="F5" s="18"/>
      <c r="G5" s="62">
        <v>3</v>
      </c>
      <c r="H5" s="277">
        <v>25.5</v>
      </c>
      <c r="K5" s="68" t="s">
        <v>83</v>
      </c>
      <c r="L5" s="68" t="s">
        <v>163</v>
      </c>
      <c r="M5" s="346"/>
      <c r="N5" s="347"/>
      <c r="O5" s="347"/>
      <c r="P5" s="347"/>
      <c r="Q5" s="348"/>
      <c r="T5" s="68" t="s">
        <v>83</v>
      </c>
      <c r="U5" s="68" t="s">
        <v>163</v>
      </c>
      <c r="V5" s="356"/>
      <c r="W5" s="356"/>
      <c r="X5" s="356"/>
      <c r="Y5" s="356"/>
      <c r="Z5" s="356"/>
    </row>
    <row r="6" spans="1:27" ht="14.25" thickBot="1">
      <c r="A6" s="54" t="s">
        <v>62</v>
      </c>
      <c r="B6" s="279" t="s">
        <v>386</v>
      </c>
      <c r="D6" s="64" t="s">
        <v>21</v>
      </c>
      <c r="E6" s="278">
        <v>1.1299999999999999</v>
      </c>
      <c r="F6" s="18"/>
      <c r="G6" s="62">
        <v>4</v>
      </c>
      <c r="H6" s="278">
        <v>13.5</v>
      </c>
      <c r="K6" s="68" t="s">
        <v>45</v>
      </c>
      <c r="L6" s="68" t="s">
        <v>164</v>
      </c>
      <c r="M6" s="346"/>
      <c r="N6" s="347"/>
      <c r="O6" s="347"/>
      <c r="P6" s="347"/>
      <c r="Q6" s="348"/>
      <c r="T6" s="68" t="s">
        <v>45</v>
      </c>
      <c r="U6" s="68" t="s">
        <v>164</v>
      </c>
      <c r="V6" s="356"/>
      <c r="W6" s="356"/>
      <c r="X6" s="356"/>
      <c r="Y6" s="356"/>
      <c r="Z6" s="356"/>
    </row>
    <row r="7" spans="1:27" ht="14.25" thickBot="1">
      <c r="A7" s="55" t="s">
        <v>63</v>
      </c>
      <c r="B7" s="280" t="s">
        <v>387</v>
      </c>
      <c r="D7" s="64" t="s">
        <v>22</v>
      </c>
      <c r="E7" s="278">
        <v>1.1299999999999999</v>
      </c>
      <c r="F7" s="18"/>
      <c r="G7" s="62">
        <v>5</v>
      </c>
      <c r="H7" s="278">
        <v>13.5</v>
      </c>
      <c r="K7" s="68" t="s">
        <v>46</v>
      </c>
      <c r="L7" s="68" t="s">
        <v>165</v>
      </c>
      <c r="M7" s="346"/>
      <c r="N7" s="347"/>
      <c r="O7" s="347"/>
      <c r="P7" s="347"/>
      <c r="Q7" s="348"/>
      <c r="T7" s="68" t="s">
        <v>46</v>
      </c>
      <c r="U7" s="68" t="s">
        <v>165</v>
      </c>
      <c r="V7" s="356"/>
      <c r="W7" s="356"/>
      <c r="X7" s="356"/>
      <c r="Y7" s="356"/>
      <c r="Z7" s="356"/>
    </row>
    <row r="8" spans="1:27" ht="14.25" thickBot="1">
      <c r="A8" s="55" t="s">
        <v>70</v>
      </c>
      <c r="B8" s="280" t="s">
        <v>388</v>
      </c>
      <c r="D8" s="64" t="s">
        <v>23</v>
      </c>
      <c r="E8" s="278">
        <v>1.1299999999999999</v>
      </c>
      <c r="F8" s="18"/>
      <c r="G8" s="62">
        <v>6</v>
      </c>
      <c r="H8" s="278">
        <v>30.75</v>
      </c>
      <c r="K8" s="68" t="s">
        <v>93</v>
      </c>
      <c r="L8" s="68" t="s">
        <v>166</v>
      </c>
      <c r="M8" s="349"/>
      <c r="N8" s="350"/>
      <c r="O8" s="350"/>
      <c r="P8" s="350"/>
      <c r="Q8" s="351"/>
      <c r="T8" s="68" t="s">
        <v>108</v>
      </c>
      <c r="U8" s="68" t="s">
        <v>171</v>
      </c>
      <c r="V8" s="342"/>
      <c r="W8" s="342"/>
      <c r="X8" s="342"/>
      <c r="Y8" s="342"/>
      <c r="Z8" s="342"/>
    </row>
    <row r="9" spans="1:27" ht="14.25" thickBot="1">
      <c r="A9" s="55" t="s">
        <v>71</v>
      </c>
      <c r="B9" s="305" t="s">
        <v>417</v>
      </c>
      <c r="D9" s="64" t="s">
        <v>24</v>
      </c>
      <c r="E9" s="278">
        <v>1.1299999999999999</v>
      </c>
      <c r="F9" s="18"/>
      <c r="G9" s="62">
        <v>7</v>
      </c>
      <c r="H9" s="278">
        <v>14.25</v>
      </c>
      <c r="K9" s="68" t="s">
        <v>94</v>
      </c>
      <c r="L9" s="68" t="s">
        <v>167</v>
      </c>
      <c r="M9" s="349"/>
      <c r="N9" s="350"/>
      <c r="O9" s="350"/>
      <c r="P9" s="350"/>
      <c r="Q9" s="351"/>
      <c r="T9" s="68" t="s">
        <v>109</v>
      </c>
      <c r="U9" s="68" t="s">
        <v>172</v>
      </c>
      <c r="V9" s="342"/>
      <c r="W9" s="342"/>
      <c r="X9" s="342"/>
      <c r="Y9" s="342"/>
      <c r="Z9" s="342"/>
    </row>
    <row r="10" spans="1:27" ht="14.25" thickBot="1">
      <c r="A10" s="55" t="s">
        <v>68</v>
      </c>
      <c r="B10" s="280">
        <v>28</v>
      </c>
      <c r="D10" s="64" t="s">
        <v>25</v>
      </c>
      <c r="E10" s="278">
        <v>1.1299999999999999</v>
      </c>
      <c r="F10" s="18"/>
      <c r="G10" s="62">
        <v>8</v>
      </c>
      <c r="H10" s="278">
        <v>25.5</v>
      </c>
      <c r="K10" s="68" t="s">
        <v>10</v>
      </c>
      <c r="L10" s="68" t="s">
        <v>168</v>
      </c>
      <c r="M10" s="349"/>
      <c r="N10" s="352"/>
      <c r="O10" s="352"/>
      <c r="P10" s="352"/>
      <c r="Q10" s="351"/>
      <c r="U10" s="138" t="s">
        <v>173</v>
      </c>
    </row>
    <row r="11" spans="1:27" ht="14.25" thickBot="1">
      <c r="A11" s="55" t="s">
        <v>65</v>
      </c>
      <c r="B11" s="280">
        <v>1</v>
      </c>
      <c r="D11" s="64" t="s">
        <v>26</v>
      </c>
      <c r="E11" s="278">
        <v>1.1299999999999999</v>
      </c>
      <c r="F11" s="18"/>
      <c r="G11" s="62">
        <v>9</v>
      </c>
      <c r="H11" s="278">
        <v>55.5</v>
      </c>
      <c r="K11" s="68" t="s">
        <v>11</v>
      </c>
      <c r="L11" s="68" t="s">
        <v>169</v>
      </c>
      <c r="M11" s="353"/>
      <c r="N11" s="354"/>
      <c r="O11" s="354"/>
      <c r="P11" s="354"/>
      <c r="Q11" s="355"/>
      <c r="U11" s="138" t="s">
        <v>174</v>
      </c>
    </row>
    <row r="12" spans="1:27" ht="14.25" thickBot="1">
      <c r="A12" s="55" t="s">
        <v>66</v>
      </c>
      <c r="B12" s="280">
        <v>4</v>
      </c>
      <c r="D12" s="64" t="s">
        <v>27</v>
      </c>
      <c r="E12" s="278">
        <v>1.1299999999999999</v>
      </c>
      <c r="F12" s="18"/>
      <c r="G12" s="62">
        <v>10</v>
      </c>
      <c r="H12" s="278">
        <v>44.25</v>
      </c>
      <c r="K12" s="138" t="s">
        <v>142</v>
      </c>
      <c r="T12" s="138" t="s">
        <v>110</v>
      </c>
    </row>
    <row r="13" spans="1:27" ht="27.75" customHeight="1" thickBot="1">
      <c r="A13" s="56" t="s">
        <v>67</v>
      </c>
      <c r="B13" s="200">
        <v>1</v>
      </c>
      <c r="D13" s="64" t="s">
        <v>28</v>
      </c>
      <c r="E13" s="278">
        <v>19.13</v>
      </c>
      <c r="F13" s="18"/>
      <c r="G13" s="62">
        <v>11</v>
      </c>
      <c r="H13" s="278">
        <v>36.75</v>
      </c>
      <c r="K13" s="362" t="s">
        <v>118</v>
      </c>
      <c r="L13" s="363"/>
      <c r="M13" s="364" t="s">
        <v>119</v>
      </c>
      <c r="N13" s="365"/>
      <c r="O13" s="366"/>
      <c r="P13" s="367" t="s">
        <v>51</v>
      </c>
      <c r="Q13" s="357" t="s">
        <v>55</v>
      </c>
      <c r="R13" s="359" t="s">
        <v>56</v>
      </c>
      <c r="T13" s="362" t="s">
        <v>118</v>
      </c>
      <c r="U13" s="363"/>
      <c r="V13" s="364" t="s">
        <v>119</v>
      </c>
      <c r="W13" s="365"/>
      <c r="X13" s="366"/>
      <c r="Y13" s="367" t="s">
        <v>51</v>
      </c>
      <c r="Z13" s="357" t="s">
        <v>55</v>
      </c>
      <c r="AA13" s="359" t="s">
        <v>56</v>
      </c>
    </row>
    <row r="14" spans="1:27" ht="14.25" thickBot="1">
      <c r="A14" s="55" t="s">
        <v>100</v>
      </c>
      <c r="B14" s="280">
        <v>0</v>
      </c>
      <c r="D14" s="64" t="s">
        <v>389</v>
      </c>
      <c r="E14" s="278">
        <v>12.5</v>
      </c>
      <c r="F14" s="18"/>
      <c r="G14" s="62">
        <v>12</v>
      </c>
      <c r="H14" s="278">
        <v>76.5</v>
      </c>
      <c r="K14" s="85" t="s">
        <v>0</v>
      </c>
      <c r="L14" s="86"/>
      <c r="M14" s="85" t="s">
        <v>0</v>
      </c>
      <c r="N14" s="87"/>
      <c r="O14" s="86" t="s">
        <v>73</v>
      </c>
      <c r="P14" s="369"/>
      <c r="Q14" s="370"/>
      <c r="R14" s="361"/>
      <c r="T14" s="88" t="s">
        <v>0</v>
      </c>
      <c r="U14" s="89"/>
      <c r="V14" s="85" t="s">
        <v>0</v>
      </c>
      <c r="W14" s="87"/>
      <c r="X14" s="86" t="s">
        <v>73</v>
      </c>
      <c r="Y14" s="368"/>
      <c r="Z14" s="358"/>
      <c r="AA14" s="360"/>
    </row>
    <row r="15" spans="1:27" ht="27.75" thickBot="1">
      <c r="A15" s="55" t="s">
        <v>101</v>
      </c>
      <c r="B15" s="280">
        <v>0</v>
      </c>
      <c r="D15" s="64" t="s">
        <v>390</v>
      </c>
      <c r="E15" s="278">
        <v>14.5</v>
      </c>
      <c r="F15" s="18"/>
      <c r="G15" s="62">
        <v>13</v>
      </c>
      <c r="H15" s="278">
        <v>21</v>
      </c>
      <c r="K15" s="4" t="s">
        <v>432</v>
      </c>
      <c r="L15" s="70" t="s">
        <v>20</v>
      </c>
      <c r="M15" s="4" t="s">
        <v>432</v>
      </c>
      <c r="N15" s="339" t="s">
        <v>433</v>
      </c>
      <c r="O15" s="6">
        <v>3</v>
      </c>
      <c r="P15" s="267" t="s">
        <v>52</v>
      </c>
      <c r="Q15" s="5"/>
      <c r="R15" s="6"/>
      <c r="T15" s="281" t="s">
        <v>392</v>
      </c>
      <c r="U15" s="282" t="s">
        <v>393</v>
      </c>
      <c r="V15" s="281" t="s">
        <v>394</v>
      </c>
      <c r="W15" s="283" t="s">
        <v>395</v>
      </c>
      <c r="X15" s="284">
        <v>1</v>
      </c>
      <c r="Y15" s="100" t="s">
        <v>391</v>
      </c>
      <c r="Z15" s="101" t="s">
        <v>394</v>
      </c>
      <c r="AA15" s="35" t="s">
        <v>59</v>
      </c>
    </row>
    <row r="16" spans="1:27" ht="14.25" thickBot="1">
      <c r="A16" s="55" t="s">
        <v>145</v>
      </c>
      <c r="B16" s="201"/>
      <c r="D16" s="64" t="s">
        <v>396</v>
      </c>
      <c r="E16" s="278">
        <v>27.25</v>
      </c>
      <c r="F16" s="18"/>
      <c r="G16" s="62">
        <v>14</v>
      </c>
      <c r="H16" s="278">
        <v>30.75</v>
      </c>
      <c r="K16" s="4" t="s">
        <v>434</v>
      </c>
      <c r="L16" s="70" t="s">
        <v>20</v>
      </c>
      <c r="M16" s="4" t="s">
        <v>434</v>
      </c>
      <c r="N16" s="339" t="s">
        <v>29</v>
      </c>
      <c r="O16" s="6">
        <v>3</v>
      </c>
      <c r="P16" s="267" t="s">
        <v>52</v>
      </c>
      <c r="Q16" s="5"/>
      <c r="R16" s="6"/>
      <c r="T16" s="7" t="s">
        <v>4</v>
      </c>
      <c r="U16" s="72" t="s">
        <v>175</v>
      </c>
      <c r="V16" s="7" t="s">
        <v>47</v>
      </c>
      <c r="W16" s="19" t="s">
        <v>34</v>
      </c>
      <c r="X16" s="8">
        <v>1</v>
      </c>
      <c r="Y16" s="13" t="s">
        <v>52</v>
      </c>
      <c r="Z16" s="5" t="s">
        <v>57</v>
      </c>
      <c r="AA16" s="6"/>
    </row>
    <row r="17" spans="1:27" ht="14.25" thickBot="1">
      <c r="A17" s="56" t="s">
        <v>146</v>
      </c>
      <c r="B17" s="285"/>
      <c r="D17" s="64" t="s">
        <v>32</v>
      </c>
      <c r="E17" s="278">
        <v>3.25</v>
      </c>
      <c r="F17" s="18"/>
      <c r="G17" s="62">
        <v>15</v>
      </c>
      <c r="H17" s="278">
        <v>14.25</v>
      </c>
      <c r="K17" s="4" t="s">
        <v>436</v>
      </c>
      <c r="L17" s="70" t="s">
        <v>20</v>
      </c>
      <c r="M17" s="4" t="s">
        <v>435</v>
      </c>
      <c r="N17" s="339" t="s">
        <v>24</v>
      </c>
      <c r="O17" s="6">
        <v>3</v>
      </c>
      <c r="P17" s="267" t="s">
        <v>52</v>
      </c>
      <c r="Q17" s="5"/>
      <c r="R17" s="6"/>
      <c r="T17" s="9" t="s">
        <v>5</v>
      </c>
      <c r="U17" s="71" t="s">
        <v>176</v>
      </c>
      <c r="V17" s="263" t="s">
        <v>155</v>
      </c>
      <c r="W17" s="286"/>
      <c r="X17" s="264"/>
      <c r="Y17" s="12" t="s">
        <v>52</v>
      </c>
      <c r="Z17" s="1"/>
      <c r="AA17" s="10"/>
    </row>
    <row r="18" spans="1:27" ht="14.25" thickBot="1">
      <c r="A18" s="114" t="s">
        <v>143</v>
      </c>
      <c r="B18" s="287"/>
      <c r="D18" s="64" t="s">
        <v>33</v>
      </c>
      <c r="E18" s="278">
        <v>5.88</v>
      </c>
      <c r="F18" s="18"/>
      <c r="G18" s="62">
        <v>16</v>
      </c>
      <c r="H18" s="278">
        <v>13.5</v>
      </c>
      <c r="T18" s="4" t="s">
        <v>6</v>
      </c>
      <c r="U18" s="70" t="s">
        <v>177</v>
      </c>
      <c r="V18" s="7" t="s">
        <v>47</v>
      </c>
      <c r="W18" s="19" t="s">
        <v>25</v>
      </c>
      <c r="X18" s="8">
        <v>1</v>
      </c>
      <c r="Y18" s="267" t="s">
        <v>52</v>
      </c>
      <c r="Z18" s="5" t="s">
        <v>57</v>
      </c>
      <c r="AA18" s="6"/>
    </row>
    <row r="19" spans="1:27" ht="14.25" thickBot="1">
      <c r="A19" s="55" t="s">
        <v>144</v>
      </c>
      <c r="B19" s="280"/>
      <c r="D19" s="64" t="s">
        <v>34</v>
      </c>
      <c r="E19" s="278">
        <v>6</v>
      </c>
      <c r="F19" s="18"/>
      <c r="G19" s="62">
        <v>17</v>
      </c>
      <c r="H19" s="278">
        <v>13.5</v>
      </c>
      <c r="T19" s="9" t="s">
        <v>7</v>
      </c>
      <c r="U19" s="71" t="s">
        <v>178</v>
      </c>
      <c r="V19" s="9" t="s">
        <v>155</v>
      </c>
      <c r="W19" s="20"/>
      <c r="X19" s="10"/>
      <c r="Y19" s="268" t="s">
        <v>52</v>
      </c>
      <c r="Z19" s="1"/>
      <c r="AA19" s="10"/>
    </row>
    <row r="20" spans="1:27" ht="14.25" thickBot="1">
      <c r="A20" s="55" t="s">
        <v>66</v>
      </c>
      <c r="B20" s="280"/>
      <c r="D20" s="64" t="s">
        <v>35</v>
      </c>
      <c r="E20" s="278">
        <v>8.3800000000000008</v>
      </c>
      <c r="F20" s="18"/>
      <c r="G20" s="62">
        <v>18</v>
      </c>
      <c r="H20" s="278">
        <v>13.5</v>
      </c>
      <c r="T20" s="9" t="s">
        <v>8</v>
      </c>
      <c r="U20" s="71" t="s">
        <v>179</v>
      </c>
      <c r="V20" s="9" t="s">
        <v>8</v>
      </c>
      <c r="W20" s="20" t="s">
        <v>27</v>
      </c>
      <c r="X20" s="10">
        <v>1</v>
      </c>
      <c r="Y20" s="268" t="s">
        <v>53</v>
      </c>
      <c r="Z20" s="1" t="s">
        <v>132</v>
      </c>
      <c r="AA20" s="10"/>
    </row>
    <row r="21" spans="1:27" ht="29.25" customHeight="1" thickBot="1">
      <c r="A21" s="55" t="s">
        <v>67</v>
      </c>
      <c r="B21" s="280"/>
      <c r="D21" s="64" t="s">
        <v>36</v>
      </c>
      <c r="E21" s="278">
        <v>8.3800000000000008</v>
      </c>
      <c r="F21" s="18"/>
      <c r="G21" s="62">
        <v>19</v>
      </c>
      <c r="H21" s="278">
        <v>16.5</v>
      </c>
      <c r="T21" s="9" t="s">
        <v>9</v>
      </c>
      <c r="U21" s="71" t="s">
        <v>180</v>
      </c>
      <c r="V21" s="9" t="s">
        <v>156</v>
      </c>
      <c r="W21" s="20" t="s">
        <v>27</v>
      </c>
      <c r="X21" s="10">
        <v>2</v>
      </c>
      <c r="Y21" s="268" t="s">
        <v>53</v>
      </c>
      <c r="Z21" s="1" t="s">
        <v>132</v>
      </c>
      <c r="AA21" s="10"/>
    </row>
    <row r="22" spans="1:27" ht="27.75" customHeight="1" thickBot="1">
      <c r="A22" s="57" t="s">
        <v>161</v>
      </c>
      <c r="B22" s="288"/>
      <c r="D22" s="64" t="s">
        <v>37</v>
      </c>
      <c r="E22" s="278">
        <v>8.3800000000000008</v>
      </c>
      <c r="F22" s="18"/>
      <c r="G22" s="62">
        <v>20</v>
      </c>
      <c r="H22" s="278">
        <v>51.75</v>
      </c>
      <c r="T22" s="9" t="s">
        <v>10</v>
      </c>
      <c r="U22" s="71" t="s">
        <v>168</v>
      </c>
      <c r="V22" s="9" t="s">
        <v>10</v>
      </c>
      <c r="W22" s="20" t="s">
        <v>26</v>
      </c>
      <c r="X22" s="10">
        <v>1</v>
      </c>
      <c r="Y22" s="268" t="s">
        <v>52</v>
      </c>
      <c r="Z22" s="1" t="s">
        <v>75</v>
      </c>
      <c r="AA22" s="10"/>
    </row>
    <row r="23" spans="1:27" ht="14.25" thickBot="1">
      <c r="A23" s="54" t="s">
        <v>397</v>
      </c>
      <c r="B23" s="289">
        <v>2</v>
      </c>
      <c r="D23" s="64" t="s">
        <v>38</v>
      </c>
      <c r="E23" s="278">
        <v>8.3800000000000008</v>
      </c>
      <c r="F23" s="18"/>
      <c r="G23" s="62">
        <v>21</v>
      </c>
      <c r="H23" s="278">
        <v>19.5</v>
      </c>
      <c r="T23" s="9" t="s">
        <v>11</v>
      </c>
      <c r="U23" s="71" t="s">
        <v>169</v>
      </c>
      <c r="V23" s="9" t="s">
        <v>157</v>
      </c>
      <c r="W23" s="20" t="s">
        <v>26</v>
      </c>
      <c r="X23" s="10"/>
      <c r="Y23" s="268" t="s">
        <v>52</v>
      </c>
      <c r="Z23" s="1"/>
      <c r="AA23" s="10"/>
    </row>
    <row r="24" spans="1:27" ht="14.25" thickBot="1">
      <c r="A24" s="57" t="s">
        <v>398</v>
      </c>
      <c r="B24" s="288">
        <v>3</v>
      </c>
      <c r="D24" s="64" t="s">
        <v>39</v>
      </c>
      <c r="E24" s="278">
        <v>8.3800000000000008</v>
      </c>
      <c r="F24" s="18"/>
      <c r="G24" s="62">
        <v>22</v>
      </c>
      <c r="H24" s="278">
        <v>31.5</v>
      </c>
      <c r="T24" s="9" t="s">
        <v>12</v>
      </c>
      <c r="U24" s="71" t="s">
        <v>181</v>
      </c>
      <c r="V24" s="9" t="s">
        <v>12</v>
      </c>
      <c r="W24" s="20" t="s">
        <v>28</v>
      </c>
      <c r="X24" s="10">
        <v>1</v>
      </c>
      <c r="Y24" s="268" t="s">
        <v>53</v>
      </c>
      <c r="Z24" s="1" t="s">
        <v>85</v>
      </c>
      <c r="AA24" s="10"/>
    </row>
    <row r="25" spans="1:27" ht="14.25" thickBot="1">
      <c r="D25" s="64" t="s">
        <v>399</v>
      </c>
      <c r="E25" s="278">
        <v>8.3800000000000008</v>
      </c>
      <c r="F25" s="18"/>
      <c r="G25" s="62">
        <v>23</v>
      </c>
      <c r="H25" s="278">
        <v>28.5</v>
      </c>
      <c r="T25" s="9" t="s">
        <v>13</v>
      </c>
      <c r="U25" s="71" t="s">
        <v>400</v>
      </c>
      <c r="V25" s="9" t="s">
        <v>158</v>
      </c>
      <c r="W25" s="20" t="s">
        <v>401</v>
      </c>
      <c r="X25" s="10">
        <v>2</v>
      </c>
      <c r="Y25" s="268" t="s">
        <v>402</v>
      </c>
      <c r="Z25" s="1" t="s">
        <v>85</v>
      </c>
      <c r="AA25" s="10"/>
    </row>
    <row r="26" spans="1:27" ht="27.75" thickBot="1">
      <c r="D26" s="64" t="s">
        <v>403</v>
      </c>
      <c r="E26" s="278">
        <v>8.3800000000000008</v>
      </c>
      <c r="F26" s="18"/>
      <c r="G26" s="62">
        <v>24</v>
      </c>
      <c r="H26" s="278">
        <v>28.5</v>
      </c>
      <c r="T26" s="9" t="s">
        <v>14</v>
      </c>
      <c r="U26" s="71" t="s">
        <v>404</v>
      </c>
      <c r="V26" s="9" t="s">
        <v>14</v>
      </c>
      <c r="W26" s="20" t="s">
        <v>399</v>
      </c>
      <c r="X26" s="10">
        <v>1</v>
      </c>
      <c r="Y26" s="268" t="s">
        <v>402</v>
      </c>
      <c r="Z26" s="2"/>
      <c r="AA26" s="17" t="s">
        <v>87</v>
      </c>
    </row>
    <row r="27" spans="1:27" ht="27.75" thickBot="1">
      <c r="D27" s="64" t="s">
        <v>405</v>
      </c>
      <c r="E27" s="278">
        <v>8.3800000000000008</v>
      </c>
      <c r="F27" s="18"/>
      <c r="G27" s="62">
        <v>25</v>
      </c>
      <c r="H27" s="278">
        <v>26.25</v>
      </c>
      <c r="T27" s="9" t="s">
        <v>15</v>
      </c>
      <c r="U27" s="71" t="s">
        <v>406</v>
      </c>
      <c r="V27" s="9" t="s">
        <v>159</v>
      </c>
      <c r="W27" s="20" t="s">
        <v>399</v>
      </c>
      <c r="X27" s="10">
        <v>2</v>
      </c>
      <c r="Y27" s="268" t="s">
        <v>402</v>
      </c>
      <c r="Z27" s="25"/>
      <c r="AA27" s="17" t="s">
        <v>87</v>
      </c>
    </row>
    <row r="28" spans="1:27" ht="68.25" thickBot="1">
      <c r="D28" s="66" t="s">
        <v>407</v>
      </c>
      <c r="E28" s="290">
        <v>8.3800000000000008</v>
      </c>
      <c r="F28" s="18"/>
      <c r="G28" s="62">
        <v>26</v>
      </c>
      <c r="H28" s="278">
        <v>17.25</v>
      </c>
      <c r="T28" s="26" t="s">
        <v>139</v>
      </c>
      <c r="U28" s="291" t="s">
        <v>408</v>
      </c>
      <c r="V28" s="28" t="s">
        <v>139</v>
      </c>
      <c r="W28" s="28" t="s">
        <v>409</v>
      </c>
      <c r="X28" s="29">
        <v>1</v>
      </c>
      <c r="Y28" s="292" t="s">
        <v>402</v>
      </c>
      <c r="Z28" s="152" t="s">
        <v>418</v>
      </c>
      <c r="AA28" s="17" t="s">
        <v>410</v>
      </c>
    </row>
    <row r="29" spans="1:27" ht="27" customHeight="1" thickBot="1">
      <c r="E29" s="276">
        <v>8.3800000000000008</v>
      </c>
      <c r="G29" s="62">
        <v>27</v>
      </c>
      <c r="H29" s="278">
        <v>34.5</v>
      </c>
      <c r="T29" s="293" t="s">
        <v>154</v>
      </c>
      <c r="U29" s="294" t="s">
        <v>411</v>
      </c>
      <c r="V29" s="295" t="s">
        <v>154</v>
      </c>
      <c r="W29" s="295" t="s">
        <v>412</v>
      </c>
      <c r="X29" s="296">
        <v>1</v>
      </c>
      <c r="Y29" s="297" t="s">
        <v>402</v>
      </c>
      <c r="Z29" s="266"/>
      <c r="AA29" s="264"/>
    </row>
    <row r="30" spans="1:27" ht="14.25" thickBot="1">
      <c r="E30" s="276">
        <v>8.3800000000000008</v>
      </c>
      <c r="G30" s="62">
        <v>28</v>
      </c>
      <c r="H30" s="278">
        <v>79.5</v>
      </c>
    </row>
    <row r="31" spans="1:27" ht="14.25" thickBot="1">
      <c r="E31" s="276">
        <v>8.3800000000000008</v>
      </c>
      <c r="G31" s="62">
        <v>29</v>
      </c>
      <c r="H31" s="278">
        <v>13.5</v>
      </c>
    </row>
    <row r="32" spans="1:27">
      <c r="E32" s="276">
        <v>8.3800000000000008</v>
      </c>
      <c r="G32" s="62">
        <v>30</v>
      </c>
      <c r="H32" s="278">
        <v>13.5</v>
      </c>
    </row>
    <row r="33" spans="5:8">
      <c r="E33" s="276">
        <v>8.3800000000000008</v>
      </c>
      <c r="G33" s="64"/>
      <c r="H33" s="278">
        <v>13.5</v>
      </c>
    </row>
    <row r="34" spans="5:8">
      <c r="E34" s="276">
        <v>8.3800000000000008</v>
      </c>
      <c r="G34" s="64"/>
      <c r="H34" s="278">
        <v>38.25</v>
      </c>
    </row>
    <row r="35" spans="5:8">
      <c r="E35" s="276">
        <v>8.3800000000000008</v>
      </c>
      <c r="G35" s="64"/>
      <c r="H35" s="278">
        <v>46.5</v>
      </c>
    </row>
    <row r="36" spans="5:8">
      <c r="E36" s="276">
        <v>8.3800000000000008</v>
      </c>
      <c r="G36" s="64"/>
      <c r="H36" s="278">
        <v>20.25</v>
      </c>
    </row>
    <row r="37" spans="5:8">
      <c r="E37" s="276">
        <v>8.3800000000000008</v>
      </c>
      <c r="G37" s="64"/>
      <c r="H37" s="278">
        <v>29.25</v>
      </c>
    </row>
    <row r="38" spans="5:8" ht="14.25" thickBot="1">
      <c r="E38" s="276">
        <v>8.3800000000000008</v>
      </c>
      <c r="G38" s="66"/>
      <c r="H38" s="278">
        <v>23.25</v>
      </c>
    </row>
    <row r="39" spans="5:8">
      <c r="E39" s="276">
        <v>8.3800000000000008</v>
      </c>
      <c r="H39" s="276">
        <v>52.5</v>
      </c>
    </row>
    <row r="40" spans="5:8">
      <c r="E40" s="276">
        <v>8.3800000000000008</v>
      </c>
      <c r="H40" s="276">
        <v>13.5</v>
      </c>
    </row>
    <row r="41" spans="5:8">
      <c r="E41" s="276">
        <v>8.3800000000000008</v>
      </c>
      <c r="H41" s="276">
        <v>13.5</v>
      </c>
    </row>
    <row r="42" spans="5:8">
      <c r="E42" s="276">
        <v>8.3800000000000008</v>
      </c>
      <c r="H42" s="276">
        <v>13.5</v>
      </c>
    </row>
    <row r="43" spans="5:8">
      <c r="E43" s="276">
        <v>8.3800000000000008</v>
      </c>
      <c r="H43" s="276">
        <v>13.5</v>
      </c>
    </row>
    <row r="44" spans="5:8">
      <c r="E44" s="276">
        <v>8.3800000000000008</v>
      </c>
      <c r="H44" s="276">
        <v>13.5</v>
      </c>
    </row>
    <row r="45" spans="5:8">
      <c r="E45" s="276">
        <v>8.3800000000000008</v>
      </c>
      <c r="H45" s="276">
        <v>13.5</v>
      </c>
    </row>
    <row r="46" spans="5:8">
      <c r="E46" s="276">
        <v>8.3800000000000008</v>
      </c>
      <c r="H46" s="276">
        <v>13.5</v>
      </c>
    </row>
    <row r="47" spans="5:8">
      <c r="H47" s="276">
        <v>22.5</v>
      </c>
    </row>
    <row r="48" spans="5:8">
      <c r="H48" s="276">
        <v>25.5</v>
      </c>
    </row>
    <row r="49" spans="8:8">
      <c r="H49" s="276">
        <v>25.5</v>
      </c>
    </row>
    <row r="50" spans="8:8">
      <c r="H50" s="276">
        <v>22.5</v>
      </c>
    </row>
    <row r="51" spans="8:8">
      <c r="H51" s="276">
        <v>139.5</v>
      </c>
    </row>
    <row r="52" spans="8:8">
      <c r="H52" s="276">
        <v>182.25</v>
      </c>
    </row>
    <row r="53" spans="8:8">
      <c r="H53" s="276">
        <v>13.5</v>
      </c>
    </row>
    <row r="54" spans="8:8">
      <c r="H54" s="276">
        <v>13.5</v>
      </c>
    </row>
    <row r="55" spans="8:8">
      <c r="H55" s="276">
        <v>13.5</v>
      </c>
    </row>
    <row r="56" spans="8:8">
      <c r="H56" s="276">
        <v>13.5</v>
      </c>
    </row>
    <row r="57" spans="8:8">
      <c r="H57" s="276">
        <v>13.5</v>
      </c>
    </row>
    <row r="58" spans="8:8">
      <c r="H58" s="276">
        <v>13.5</v>
      </c>
    </row>
    <row r="59" spans="8:8">
      <c r="H59" s="276">
        <v>17.25</v>
      </c>
    </row>
    <row r="60" spans="8:8">
      <c r="H60" s="276">
        <v>13.5</v>
      </c>
    </row>
    <row r="61" spans="8:8">
      <c r="H61" s="276">
        <v>13.5</v>
      </c>
    </row>
    <row r="62" spans="8:8">
      <c r="H62" s="276">
        <v>13.5</v>
      </c>
    </row>
    <row r="63" spans="8:8">
      <c r="H63" s="276">
        <v>28.5</v>
      </c>
    </row>
    <row r="64" spans="8:8">
      <c r="H64" s="276">
        <v>28.5</v>
      </c>
    </row>
    <row r="65" spans="8:8">
      <c r="H65" s="276">
        <v>28.5</v>
      </c>
    </row>
    <row r="66" spans="8:8">
      <c r="H66" s="276">
        <v>28.5</v>
      </c>
    </row>
    <row r="67" spans="8:8">
      <c r="H67" s="276">
        <v>28.5</v>
      </c>
    </row>
    <row r="68" spans="8:8">
      <c r="H68" s="276">
        <v>28.5</v>
      </c>
    </row>
    <row r="69" spans="8:8">
      <c r="H69" s="276">
        <v>45</v>
      </c>
    </row>
    <row r="70" spans="8:8">
      <c r="H70" s="276">
        <v>18</v>
      </c>
    </row>
    <row r="71" spans="8:8">
      <c r="H71" s="276">
        <v>28.5</v>
      </c>
    </row>
    <row r="72" spans="8:8">
      <c r="H72" s="276">
        <v>28.5</v>
      </c>
    </row>
    <row r="73" spans="8:8">
      <c r="H73" s="276">
        <v>28.5</v>
      </c>
    </row>
    <row r="74" spans="8:8">
      <c r="H74" s="276">
        <v>28.5</v>
      </c>
    </row>
    <row r="75" spans="8:8">
      <c r="H75" s="276">
        <v>23.25</v>
      </c>
    </row>
    <row r="76" spans="8:8">
      <c r="H76" s="276">
        <v>28.5</v>
      </c>
    </row>
    <row r="77" spans="8:8">
      <c r="H77" s="276">
        <v>28.5</v>
      </c>
    </row>
    <row r="78" spans="8:8">
      <c r="H78" s="276">
        <v>28.5</v>
      </c>
    </row>
    <row r="79" spans="8:8">
      <c r="H79" s="276">
        <v>28.5</v>
      </c>
    </row>
    <row r="80" spans="8:8">
      <c r="H80" s="276">
        <v>28.5</v>
      </c>
    </row>
    <row r="81" spans="8:8">
      <c r="H81" s="276">
        <v>28.5</v>
      </c>
    </row>
    <row r="82" spans="8:8">
      <c r="H82" s="276">
        <v>28.5</v>
      </c>
    </row>
    <row r="83" spans="8:8">
      <c r="H83" s="276">
        <v>28.5</v>
      </c>
    </row>
    <row r="84" spans="8:8">
      <c r="H84" s="276">
        <v>28.5</v>
      </c>
    </row>
    <row r="85" spans="8:8">
      <c r="H85" s="276">
        <v>28.5</v>
      </c>
    </row>
    <row r="86" spans="8:8">
      <c r="H86" s="276">
        <v>28.5</v>
      </c>
    </row>
    <row r="87" spans="8:8">
      <c r="H87" s="276">
        <v>28.5</v>
      </c>
    </row>
    <row r="88" spans="8:8">
      <c r="H88" s="276">
        <v>28.5</v>
      </c>
    </row>
    <row r="89" spans="8:8">
      <c r="H89" s="276">
        <v>28.5</v>
      </c>
    </row>
    <row r="90" spans="8:8">
      <c r="H90" s="276">
        <v>28.5</v>
      </c>
    </row>
    <row r="91" spans="8:8">
      <c r="H91" s="276">
        <v>28.5</v>
      </c>
    </row>
    <row r="92" spans="8:8">
      <c r="H92" s="276">
        <v>36</v>
      </c>
    </row>
  </sheetData>
  <mergeCells count="14">
    <mergeCell ref="V13:X13"/>
    <mergeCell ref="Y13:Y14"/>
    <mergeCell ref="Z13:Z14"/>
    <mergeCell ref="AA13:AA14"/>
    <mergeCell ref="M3:Q3"/>
    <mergeCell ref="V3:Z3"/>
    <mergeCell ref="M4:Q11"/>
    <mergeCell ref="V4:Z9"/>
    <mergeCell ref="T13:U13"/>
    <mergeCell ref="K13:L13"/>
    <mergeCell ref="M13:O13"/>
    <mergeCell ref="P13:P14"/>
    <mergeCell ref="Q13:Q14"/>
    <mergeCell ref="R13:R14"/>
  </mergeCells>
  <phoneticPr fontId="3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A42"/>
  <sheetViews>
    <sheetView topLeftCell="F13" workbookViewId="0">
      <selection activeCell="K15" sqref="K15:R15"/>
    </sheetView>
  </sheetViews>
  <sheetFormatPr defaultRowHeight="13.5"/>
  <cols>
    <col min="1" max="1" width="19" style="138" customWidth="1"/>
    <col min="2" max="2" width="29.875" style="138" bestFit="1" customWidth="1"/>
    <col min="3" max="3" width="4.25" style="138" customWidth="1"/>
    <col min="4" max="4" width="2.875" style="138" bestFit="1" customWidth="1"/>
    <col min="5" max="5" width="6" style="45" customWidth="1"/>
    <col min="6" max="6" width="6" style="138" customWidth="1"/>
    <col min="7" max="7" width="3.5" style="138" bestFit="1" customWidth="1"/>
    <col min="8" max="8" width="6" style="45" customWidth="1"/>
    <col min="9" max="9" width="7.125" style="138" customWidth="1"/>
    <col min="10" max="10" width="3.125" style="138" customWidth="1"/>
    <col min="11" max="11" width="14.125" style="138" bestFit="1" customWidth="1"/>
    <col min="12" max="12" width="2.75" style="138" bestFit="1" customWidth="1"/>
    <col min="13" max="13" width="12.875" style="138" customWidth="1"/>
    <col min="14" max="14" width="2.875" style="138" bestFit="1" customWidth="1"/>
    <col min="15" max="15" width="2.875" style="138" customWidth="1"/>
    <col min="16" max="16" width="5.25" style="138" bestFit="1" customWidth="1"/>
    <col min="17" max="17" width="10.875" style="138" bestFit="1" customWidth="1"/>
    <col min="18" max="18" width="36.25" style="138" customWidth="1"/>
    <col min="19" max="19" width="1.875" style="138" customWidth="1"/>
    <col min="20" max="20" width="14.125" style="138" bestFit="1" customWidth="1"/>
    <col min="21" max="21" width="3.875" style="138" bestFit="1" customWidth="1"/>
    <col min="22" max="22" width="13.375" style="138" customWidth="1"/>
    <col min="23" max="23" width="9" style="138"/>
    <col min="24" max="24" width="3.375" style="138" customWidth="1"/>
    <col min="25" max="25" width="5.25" style="138" bestFit="1" customWidth="1"/>
    <col min="26" max="26" width="12.875" style="138" customWidth="1"/>
    <col min="27" max="27" width="35.5" style="138" customWidth="1"/>
    <col min="28" max="16384" width="9" style="138"/>
  </cols>
  <sheetData>
    <row r="1" spans="1:27" ht="27" customHeight="1" thickBot="1">
      <c r="A1" s="91" t="s">
        <v>117</v>
      </c>
    </row>
    <row r="2" spans="1:27" ht="13.5" customHeight="1" thickBot="1">
      <c r="A2" s="52" t="s">
        <v>1</v>
      </c>
      <c r="B2" s="53" t="s">
        <v>64</v>
      </c>
      <c r="C2" s="138" t="s">
        <v>2</v>
      </c>
      <c r="F2" s="138" t="s">
        <v>74</v>
      </c>
      <c r="J2" s="138" t="s">
        <v>330</v>
      </c>
      <c r="S2" s="138" t="s">
        <v>16</v>
      </c>
    </row>
    <row r="3" spans="1:27" ht="14.25" thickBot="1">
      <c r="A3" s="54"/>
      <c r="B3" s="97"/>
      <c r="D3" s="62" t="s">
        <v>147</v>
      </c>
      <c r="E3" s="63">
        <v>1.75</v>
      </c>
      <c r="F3" s="18"/>
      <c r="G3" s="62">
        <v>1</v>
      </c>
      <c r="H3" s="63">
        <v>5.25</v>
      </c>
      <c r="K3" s="68" t="s">
        <v>77</v>
      </c>
      <c r="L3" s="68" t="s">
        <v>147</v>
      </c>
      <c r="M3" s="371" t="s">
        <v>80</v>
      </c>
      <c r="N3" s="372"/>
      <c r="O3" s="372"/>
      <c r="P3" s="372"/>
      <c r="Q3" s="373"/>
      <c r="T3" s="68" t="s">
        <v>78</v>
      </c>
      <c r="U3" s="68" t="s">
        <v>131</v>
      </c>
      <c r="V3" s="342" t="s">
        <v>81</v>
      </c>
      <c r="W3" s="342"/>
      <c r="X3" s="342"/>
      <c r="Y3" s="342"/>
      <c r="Z3" s="342"/>
    </row>
    <row r="4" spans="1:27" ht="14.25" thickBot="1">
      <c r="A4" s="55"/>
      <c r="B4" s="51"/>
      <c r="D4" s="64" t="s">
        <v>235</v>
      </c>
      <c r="E4" s="65">
        <v>1.1299999999999999</v>
      </c>
      <c r="F4" s="18"/>
      <c r="G4" s="64">
        <v>2</v>
      </c>
      <c r="H4" s="63">
        <v>20.25</v>
      </c>
      <c r="K4" s="68" t="s">
        <v>82</v>
      </c>
      <c r="L4" s="68" t="s">
        <v>147</v>
      </c>
      <c r="M4" s="343" t="s">
        <v>61</v>
      </c>
      <c r="N4" s="344"/>
      <c r="O4" s="344"/>
      <c r="P4" s="344"/>
      <c r="Q4" s="345"/>
      <c r="T4" s="68" t="s">
        <v>82</v>
      </c>
      <c r="U4" s="68" t="s">
        <v>131</v>
      </c>
      <c r="V4" s="343" t="s">
        <v>130</v>
      </c>
      <c r="W4" s="344"/>
      <c r="X4" s="344"/>
      <c r="Y4" s="344"/>
      <c r="Z4" s="344"/>
    </row>
    <row r="5" spans="1:27">
      <c r="A5" s="55"/>
      <c r="B5" s="38"/>
      <c r="D5" s="64" t="s">
        <v>254</v>
      </c>
      <c r="E5" s="65">
        <v>1.25</v>
      </c>
      <c r="F5" s="18"/>
      <c r="G5" s="64">
        <v>3</v>
      </c>
      <c r="H5" s="63">
        <v>13</v>
      </c>
      <c r="K5" s="68" t="s">
        <v>236</v>
      </c>
      <c r="L5" s="68" t="s">
        <v>33</v>
      </c>
      <c r="M5" s="346"/>
      <c r="N5" s="347"/>
      <c r="O5" s="347"/>
      <c r="P5" s="347"/>
      <c r="Q5" s="348"/>
      <c r="T5" s="68" t="s">
        <v>236</v>
      </c>
      <c r="U5" s="68" t="s">
        <v>153</v>
      </c>
      <c r="V5" s="346"/>
      <c r="W5" s="347"/>
      <c r="X5" s="347"/>
      <c r="Y5" s="347"/>
      <c r="Z5" s="347"/>
    </row>
    <row r="6" spans="1:27">
      <c r="A6" s="54" t="s">
        <v>62</v>
      </c>
      <c r="B6" s="58" t="s">
        <v>113</v>
      </c>
      <c r="D6" s="64" t="s">
        <v>21</v>
      </c>
      <c r="E6" s="65">
        <v>7.75</v>
      </c>
      <c r="F6" s="18"/>
      <c r="G6" s="64">
        <v>4</v>
      </c>
      <c r="H6" s="65">
        <v>15</v>
      </c>
      <c r="K6" s="68" t="s">
        <v>45</v>
      </c>
      <c r="L6" s="68" t="s">
        <v>237</v>
      </c>
      <c r="M6" s="346"/>
      <c r="N6" s="347"/>
      <c r="O6" s="347"/>
      <c r="P6" s="347"/>
      <c r="Q6" s="348"/>
      <c r="T6" s="68" t="s">
        <v>45</v>
      </c>
      <c r="U6" s="68" t="s">
        <v>185</v>
      </c>
      <c r="V6" s="346"/>
      <c r="W6" s="347"/>
      <c r="X6" s="347"/>
      <c r="Y6" s="347"/>
      <c r="Z6" s="347"/>
    </row>
    <row r="7" spans="1:27">
      <c r="A7" s="55" t="s">
        <v>63</v>
      </c>
      <c r="B7" s="38" t="s">
        <v>238</v>
      </c>
      <c r="D7" s="64" t="s">
        <v>239</v>
      </c>
      <c r="E7" s="65">
        <v>2.88</v>
      </c>
      <c r="F7" s="18"/>
      <c r="G7" s="64">
        <v>5</v>
      </c>
      <c r="H7" s="65">
        <v>15</v>
      </c>
      <c r="K7" s="68" t="s">
        <v>46</v>
      </c>
      <c r="L7" s="68" t="s">
        <v>240</v>
      </c>
      <c r="M7" s="346"/>
      <c r="N7" s="347"/>
      <c r="O7" s="347"/>
      <c r="P7" s="347"/>
      <c r="Q7" s="348"/>
      <c r="T7" s="68" t="s">
        <v>46</v>
      </c>
      <c r="U7" s="68" t="s">
        <v>241</v>
      </c>
      <c r="V7" s="346"/>
      <c r="W7" s="347"/>
      <c r="X7" s="347"/>
      <c r="Y7" s="347"/>
      <c r="Z7" s="347"/>
    </row>
    <row r="8" spans="1:27">
      <c r="A8" s="55" t="s">
        <v>70</v>
      </c>
      <c r="B8" s="38" t="s">
        <v>72</v>
      </c>
      <c r="D8" s="64" t="s">
        <v>242</v>
      </c>
      <c r="E8" s="65">
        <v>14.13</v>
      </c>
      <c r="F8" s="18"/>
      <c r="G8" s="64">
        <v>6</v>
      </c>
      <c r="H8" s="65">
        <v>6</v>
      </c>
      <c r="K8" s="68" t="s">
        <v>93</v>
      </c>
      <c r="L8" s="68" t="s">
        <v>29</v>
      </c>
      <c r="M8" s="349"/>
      <c r="N8" s="350"/>
      <c r="O8" s="350"/>
      <c r="P8" s="350"/>
      <c r="Q8" s="351"/>
      <c r="T8" s="68" t="s">
        <v>108</v>
      </c>
      <c r="U8" s="68" t="s">
        <v>243</v>
      </c>
      <c r="V8" s="349"/>
      <c r="W8" s="350"/>
      <c r="X8" s="350"/>
      <c r="Y8" s="350"/>
      <c r="Z8" s="350"/>
    </row>
    <row r="9" spans="1:27">
      <c r="A9" s="55" t="s">
        <v>71</v>
      </c>
      <c r="B9" s="38" t="s">
        <v>382</v>
      </c>
      <c r="D9" s="64" t="s">
        <v>244</v>
      </c>
      <c r="E9" s="65">
        <v>7.38</v>
      </c>
      <c r="F9" s="18"/>
      <c r="G9" s="64">
        <v>7</v>
      </c>
      <c r="H9" s="65">
        <v>21.75</v>
      </c>
      <c r="K9" s="68" t="s">
        <v>94</v>
      </c>
      <c r="L9" s="68" t="s">
        <v>245</v>
      </c>
      <c r="M9" s="349"/>
      <c r="N9" s="350"/>
      <c r="O9" s="350"/>
      <c r="P9" s="350"/>
      <c r="Q9" s="351"/>
      <c r="T9" s="68" t="s">
        <v>109</v>
      </c>
      <c r="U9" s="68" t="s">
        <v>246</v>
      </c>
      <c r="V9" s="349"/>
      <c r="W9" s="350"/>
      <c r="X9" s="350"/>
      <c r="Y9" s="350"/>
      <c r="Z9" s="350"/>
    </row>
    <row r="10" spans="1:27">
      <c r="A10" s="55" t="s">
        <v>68</v>
      </c>
      <c r="B10" s="38">
        <v>28</v>
      </c>
      <c r="D10" s="64" t="s">
        <v>25</v>
      </c>
      <c r="E10" s="65">
        <v>7.75</v>
      </c>
      <c r="F10" s="18"/>
      <c r="G10" s="64">
        <v>8</v>
      </c>
      <c r="H10" s="65">
        <v>15</v>
      </c>
      <c r="K10" s="68" t="s">
        <v>10</v>
      </c>
      <c r="L10" s="68" t="s">
        <v>242</v>
      </c>
      <c r="M10" s="349"/>
      <c r="N10" s="352"/>
      <c r="O10" s="352"/>
      <c r="P10" s="352"/>
      <c r="Q10" s="351"/>
      <c r="T10" s="68" t="s">
        <v>14</v>
      </c>
      <c r="U10" s="68" t="s">
        <v>175</v>
      </c>
      <c r="V10" s="374"/>
      <c r="W10" s="375"/>
      <c r="X10" s="375"/>
      <c r="Y10" s="375"/>
      <c r="Z10" s="375"/>
    </row>
    <row r="11" spans="1:27">
      <c r="A11" s="55" t="s">
        <v>65</v>
      </c>
      <c r="B11" s="38">
        <v>1</v>
      </c>
      <c r="D11" s="64" t="s">
        <v>26</v>
      </c>
      <c r="E11" s="65">
        <v>3.5</v>
      </c>
      <c r="F11" s="18"/>
      <c r="G11" s="64">
        <v>9</v>
      </c>
      <c r="H11" s="65">
        <v>15</v>
      </c>
      <c r="K11" s="68" t="s">
        <v>11</v>
      </c>
      <c r="L11" s="68" t="s">
        <v>248</v>
      </c>
      <c r="M11" s="353"/>
      <c r="N11" s="354"/>
      <c r="O11" s="354"/>
      <c r="P11" s="354"/>
      <c r="Q11" s="355"/>
      <c r="T11" s="68" t="s">
        <v>15</v>
      </c>
      <c r="U11" s="68" t="s">
        <v>249</v>
      </c>
      <c r="V11" s="374"/>
      <c r="W11" s="375"/>
      <c r="X11" s="375"/>
      <c r="Y11" s="375"/>
      <c r="Z11" s="375"/>
    </row>
    <row r="12" spans="1:27" ht="14.25" thickBot="1">
      <c r="A12" s="55" t="s">
        <v>66</v>
      </c>
      <c r="B12" s="38">
        <v>4</v>
      </c>
      <c r="D12" s="64" t="s">
        <v>27</v>
      </c>
      <c r="E12" s="65">
        <v>7.13</v>
      </c>
      <c r="F12" s="18"/>
      <c r="G12" s="64">
        <v>10</v>
      </c>
      <c r="H12" s="65">
        <v>15</v>
      </c>
      <c r="K12" s="138" t="s">
        <v>76</v>
      </c>
      <c r="T12" s="138" t="s">
        <v>110</v>
      </c>
    </row>
    <row r="13" spans="1:27" ht="27.75" customHeight="1">
      <c r="A13" s="56" t="s">
        <v>67</v>
      </c>
      <c r="B13" s="60">
        <v>1</v>
      </c>
      <c r="D13" s="64" t="s">
        <v>250</v>
      </c>
      <c r="E13" s="65">
        <v>3.5</v>
      </c>
      <c r="F13" s="18"/>
      <c r="G13" s="64">
        <v>11</v>
      </c>
      <c r="H13" s="65">
        <v>15</v>
      </c>
      <c r="K13" s="362" t="s">
        <v>118</v>
      </c>
      <c r="L13" s="363"/>
      <c r="M13" s="364" t="s">
        <v>119</v>
      </c>
      <c r="N13" s="365"/>
      <c r="O13" s="366"/>
      <c r="P13" s="367" t="s">
        <v>51</v>
      </c>
      <c r="Q13" s="357" t="s">
        <v>55</v>
      </c>
      <c r="R13" s="359" t="s">
        <v>56</v>
      </c>
      <c r="T13" s="362" t="s">
        <v>118</v>
      </c>
      <c r="U13" s="363"/>
      <c r="V13" s="364" t="s">
        <v>119</v>
      </c>
      <c r="W13" s="365"/>
      <c r="X13" s="366"/>
      <c r="Y13" s="367" t="s">
        <v>51</v>
      </c>
      <c r="Z13" s="357" t="s">
        <v>55</v>
      </c>
      <c r="AA13" s="359" t="s">
        <v>56</v>
      </c>
    </row>
    <row r="14" spans="1:27" ht="14.25" thickBot="1">
      <c r="A14" s="55" t="s">
        <v>100</v>
      </c>
      <c r="B14" s="38">
        <v>1</v>
      </c>
      <c r="D14" s="64" t="s">
        <v>331</v>
      </c>
      <c r="E14" s="65">
        <v>12.5</v>
      </c>
      <c r="F14" s="18"/>
      <c r="G14" s="64">
        <v>12</v>
      </c>
      <c r="H14" s="65">
        <v>15</v>
      </c>
      <c r="K14" s="85" t="s">
        <v>0</v>
      </c>
      <c r="L14" s="86"/>
      <c r="M14" s="85" t="s">
        <v>0</v>
      </c>
      <c r="N14" s="87"/>
      <c r="O14" s="86" t="s">
        <v>73</v>
      </c>
      <c r="P14" s="369"/>
      <c r="Q14" s="370"/>
      <c r="R14" s="361"/>
      <c r="T14" s="88" t="s">
        <v>0</v>
      </c>
      <c r="U14" s="89" t="s">
        <v>73</v>
      </c>
      <c r="V14" s="85" t="s">
        <v>0</v>
      </c>
      <c r="W14" s="87"/>
      <c r="X14" s="86" t="s">
        <v>73</v>
      </c>
      <c r="Y14" s="368"/>
      <c r="Z14" s="358"/>
      <c r="AA14" s="360"/>
    </row>
    <row r="15" spans="1:27" ht="27.75" thickBot="1">
      <c r="A15" s="57" t="s">
        <v>101</v>
      </c>
      <c r="B15" s="61">
        <v>0</v>
      </c>
      <c r="D15" s="64" t="s">
        <v>332</v>
      </c>
      <c r="E15" s="65">
        <v>12.25</v>
      </c>
      <c r="F15" s="18"/>
      <c r="G15" s="64">
        <v>13</v>
      </c>
      <c r="H15" s="65">
        <v>15</v>
      </c>
      <c r="K15" s="4" t="s">
        <v>4</v>
      </c>
      <c r="L15" s="70" t="s">
        <v>333</v>
      </c>
      <c r="M15" s="4" t="s">
        <v>17</v>
      </c>
      <c r="N15" s="265" t="s">
        <v>334</v>
      </c>
      <c r="O15" s="6">
        <v>2</v>
      </c>
      <c r="P15" s="267" t="s">
        <v>335</v>
      </c>
      <c r="Q15" s="5" t="s">
        <v>336</v>
      </c>
      <c r="R15" s="6" t="s">
        <v>58</v>
      </c>
      <c r="T15" s="16" t="s">
        <v>337</v>
      </c>
      <c r="U15" s="69" t="s">
        <v>338</v>
      </c>
      <c r="V15" s="16" t="s">
        <v>339</v>
      </c>
      <c r="W15" s="21" t="s">
        <v>340</v>
      </c>
      <c r="X15" s="14">
        <v>1</v>
      </c>
      <c r="Y15" s="15" t="s">
        <v>335</v>
      </c>
      <c r="Z15" s="2" t="s">
        <v>339</v>
      </c>
      <c r="AA15" s="17" t="s">
        <v>59</v>
      </c>
    </row>
    <row r="16" spans="1:27">
      <c r="D16" s="64" t="s">
        <v>341</v>
      </c>
      <c r="E16" s="65">
        <v>2.38</v>
      </c>
      <c r="F16" s="18"/>
      <c r="G16" s="64">
        <v>14</v>
      </c>
      <c r="H16" s="65">
        <v>15</v>
      </c>
      <c r="K16" s="9" t="s">
        <v>5</v>
      </c>
      <c r="L16" s="71" t="s">
        <v>342</v>
      </c>
      <c r="M16" s="9"/>
      <c r="N16" s="20"/>
      <c r="O16" s="10"/>
      <c r="P16" s="268"/>
      <c r="Q16" s="1"/>
      <c r="R16" s="10"/>
      <c r="T16" s="4" t="s">
        <v>4</v>
      </c>
      <c r="U16" s="70" t="s">
        <v>343</v>
      </c>
      <c r="V16" s="7" t="s">
        <v>47</v>
      </c>
      <c r="W16" s="19" t="s">
        <v>344</v>
      </c>
      <c r="X16" s="8">
        <v>1</v>
      </c>
      <c r="Y16" s="13" t="s">
        <v>335</v>
      </c>
      <c r="Z16" s="5" t="s">
        <v>336</v>
      </c>
      <c r="AA16" s="6"/>
    </row>
    <row r="17" spans="4:27" ht="27">
      <c r="D17" s="64" t="s">
        <v>345</v>
      </c>
      <c r="E17" s="65">
        <v>1.25</v>
      </c>
      <c r="F17" s="18"/>
      <c r="G17" s="64">
        <v>15</v>
      </c>
      <c r="H17" s="65">
        <v>15</v>
      </c>
      <c r="K17" s="16" t="s">
        <v>337</v>
      </c>
      <c r="L17" s="69" t="s">
        <v>346</v>
      </c>
      <c r="M17" s="16" t="s">
        <v>339</v>
      </c>
      <c r="N17" s="21" t="s">
        <v>347</v>
      </c>
      <c r="O17" s="14">
        <v>2</v>
      </c>
      <c r="P17" s="269" t="s">
        <v>335</v>
      </c>
      <c r="Q17" s="2" t="s">
        <v>86</v>
      </c>
      <c r="R17" s="17" t="s">
        <v>60</v>
      </c>
      <c r="T17" s="9" t="s">
        <v>5</v>
      </c>
      <c r="U17" s="71" t="s">
        <v>348</v>
      </c>
      <c r="V17" s="9" t="s">
        <v>48</v>
      </c>
      <c r="W17" s="20"/>
      <c r="X17" s="10"/>
      <c r="Y17" s="12" t="s">
        <v>335</v>
      </c>
      <c r="Z17" s="1"/>
      <c r="AA17" s="10"/>
    </row>
    <row r="18" spans="4:27">
      <c r="D18" s="64" t="s">
        <v>349</v>
      </c>
      <c r="E18" s="65">
        <v>0.31</v>
      </c>
      <c r="F18" s="18"/>
      <c r="G18" s="64">
        <v>16</v>
      </c>
      <c r="H18" s="65">
        <v>15</v>
      </c>
      <c r="K18" s="9" t="s">
        <v>10</v>
      </c>
      <c r="L18" s="270" t="s">
        <v>350</v>
      </c>
      <c r="M18" s="9" t="s">
        <v>10</v>
      </c>
      <c r="N18" s="1" t="s">
        <v>351</v>
      </c>
      <c r="O18" s="10">
        <v>2</v>
      </c>
      <c r="P18" s="269" t="s">
        <v>335</v>
      </c>
      <c r="Q18" s="1"/>
      <c r="R18" s="10"/>
      <c r="T18" s="9" t="s">
        <v>6</v>
      </c>
      <c r="U18" s="71" t="s">
        <v>352</v>
      </c>
      <c r="V18" s="9" t="s">
        <v>49</v>
      </c>
      <c r="W18" s="139" t="s">
        <v>378</v>
      </c>
      <c r="X18" s="10">
        <v>1</v>
      </c>
      <c r="Y18" s="12" t="s">
        <v>335</v>
      </c>
      <c r="Z18" s="1" t="s">
        <v>75</v>
      </c>
      <c r="AA18" s="10"/>
    </row>
    <row r="19" spans="4:27" ht="14.25" thickBot="1">
      <c r="D19" s="64" t="s">
        <v>353</v>
      </c>
      <c r="E19" s="65">
        <v>17.63</v>
      </c>
      <c r="F19" s="18"/>
      <c r="G19" s="64">
        <v>17</v>
      </c>
      <c r="H19" s="65">
        <v>15</v>
      </c>
      <c r="K19" s="263" t="s">
        <v>93</v>
      </c>
      <c r="L19" s="271" t="s">
        <v>354</v>
      </c>
      <c r="M19" s="263" t="s">
        <v>121</v>
      </c>
      <c r="N19" s="266" t="s">
        <v>354</v>
      </c>
      <c r="O19" s="264">
        <v>2</v>
      </c>
      <c r="P19" s="272" t="s">
        <v>383</v>
      </c>
      <c r="Q19" s="266"/>
      <c r="R19" s="264"/>
      <c r="T19" s="9" t="s">
        <v>7</v>
      </c>
      <c r="U19" s="71" t="s">
        <v>355</v>
      </c>
      <c r="V19" s="9" t="s">
        <v>50</v>
      </c>
      <c r="W19" s="20"/>
      <c r="X19" s="10"/>
      <c r="Y19" s="12" t="s">
        <v>335</v>
      </c>
      <c r="Z19" s="1"/>
      <c r="AA19" s="10"/>
    </row>
    <row r="20" spans="4:27">
      <c r="D20" s="64" t="s">
        <v>342</v>
      </c>
      <c r="E20" s="65">
        <v>1.5</v>
      </c>
      <c r="F20" s="18"/>
      <c r="G20" s="64">
        <v>18</v>
      </c>
      <c r="H20" s="65">
        <v>15</v>
      </c>
      <c r="T20" s="9" t="s">
        <v>8</v>
      </c>
      <c r="U20" s="71" t="s">
        <v>356</v>
      </c>
      <c r="V20" s="9" t="s">
        <v>8</v>
      </c>
      <c r="W20" s="139" t="s">
        <v>419</v>
      </c>
      <c r="X20" s="10">
        <v>1</v>
      </c>
      <c r="Y20" s="12" t="s">
        <v>357</v>
      </c>
      <c r="Z20" s="1"/>
      <c r="AA20" s="10"/>
    </row>
    <row r="21" spans="4:27" ht="29.25" customHeight="1">
      <c r="D21" s="64" t="s">
        <v>358</v>
      </c>
      <c r="E21" s="65">
        <v>0.77</v>
      </c>
      <c r="F21" s="18"/>
      <c r="G21" s="64">
        <v>19</v>
      </c>
      <c r="H21" s="65">
        <v>15</v>
      </c>
      <c r="T21" s="9" t="s">
        <v>10</v>
      </c>
      <c r="U21" s="71" t="s">
        <v>360</v>
      </c>
      <c r="V21" s="9" t="s">
        <v>10</v>
      </c>
      <c r="W21" s="20" t="s">
        <v>361</v>
      </c>
      <c r="X21" s="10">
        <v>1</v>
      </c>
      <c r="Y21" s="12" t="s">
        <v>335</v>
      </c>
      <c r="Z21" s="1" t="s">
        <v>75</v>
      </c>
      <c r="AA21" s="10"/>
    </row>
    <row r="22" spans="4:27" ht="27.75" customHeight="1">
      <c r="D22" s="64" t="s">
        <v>359</v>
      </c>
      <c r="E22" s="65">
        <v>4.75</v>
      </c>
      <c r="F22" s="18"/>
      <c r="G22" s="64">
        <v>20</v>
      </c>
      <c r="H22" s="65">
        <v>15</v>
      </c>
      <c r="T22" s="9" t="s">
        <v>11</v>
      </c>
      <c r="U22" s="71" t="s">
        <v>363</v>
      </c>
      <c r="V22" s="9" t="s">
        <v>11</v>
      </c>
      <c r="W22" s="20"/>
      <c r="X22" s="10"/>
      <c r="Y22" s="12" t="s">
        <v>335</v>
      </c>
      <c r="Z22" s="1"/>
      <c r="AA22" s="10"/>
    </row>
    <row r="23" spans="4:27">
      <c r="D23" s="64" t="s">
        <v>362</v>
      </c>
      <c r="E23" s="65">
        <v>1.63</v>
      </c>
      <c r="F23" s="18"/>
      <c r="G23" s="64">
        <v>21</v>
      </c>
      <c r="H23" s="65">
        <v>15</v>
      </c>
      <c r="T23" s="9" t="s">
        <v>12</v>
      </c>
      <c r="U23" s="71" t="s">
        <v>365</v>
      </c>
      <c r="V23" s="9" t="s">
        <v>12</v>
      </c>
      <c r="W23" s="20" t="s">
        <v>349</v>
      </c>
      <c r="X23" s="10">
        <v>1</v>
      </c>
      <c r="Y23" s="12" t="s">
        <v>357</v>
      </c>
      <c r="Z23" s="1" t="s">
        <v>106</v>
      </c>
      <c r="AA23" s="10"/>
    </row>
    <row r="24" spans="4:27">
      <c r="D24" s="64" t="s">
        <v>364</v>
      </c>
      <c r="E24" s="65">
        <v>5.25</v>
      </c>
      <c r="F24" s="18"/>
      <c r="G24" s="64">
        <v>22</v>
      </c>
      <c r="H24" s="65">
        <v>15</v>
      </c>
      <c r="T24" s="40" t="s">
        <v>95</v>
      </c>
      <c r="U24" s="72" t="s">
        <v>368</v>
      </c>
      <c r="V24" s="40" t="s">
        <v>95</v>
      </c>
      <c r="W24" s="3" t="s">
        <v>369</v>
      </c>
      <c r="X24" s="41">
        <v>1</v>
      </c>
      <c r="Y24" s="42" t="s">
        <v>357</v>
      </c>
      <c r="Z24" s="43" t="s">
        <v>107</v>
      </c>
      <c r="AA24" s="44" t="s">
        <v>96</v>
      </c>
    </row>
    <row r="25" spans="4:27">
      <c r="D25" s="64" t="s">
        <v>366</v>
      </c>
      <c r="E25" s="65"/>
      <c r="F25" s="18"/>
      <c r="G25" s="64">
        <v>23</v>
      </c>
      <c r="H25" s="65">
        <v>15</v>
      </c>
      <c r="T25" s="24" t="s">
        <v>273</v>
      </c>
      <c r="U25" s="71" t="s">
        <v>371</v>
      </c>
      <c r="V25" s="24" t="s">
        <v>273</v>
      </c>
      <c r="W25" s="152" t="s">
        <v>379</v>
      </c>
      <c r="X25" s="22"/>
      <c r="Y25" s="34" t="s">
        <v>357</v>
      </c>
      <c r="Z25" s="23" t="s">
        <v>274</v>
      </c>
      <c r="AA25" s="35" t="s">
        <v>275</v>
      </c>
    </row>
    <row r="26" spans="4:27" ht="27">
      <c r="D26" s="64" t="s">
        <v>367</v>
      </c>
      <c r="E26" s="65"/>
      <c r="F26" s="18"/>
      <c r="G26" s="64">
        <v>24</v>
      </c>
      <c r="H26" s="65">
        <v>15</v>
      </c>
      <c r="T26" s="24" t="s">
        <v>88</v>
      </c>
      <c r="U26" s="73" t="s">
        <v>371</v>
      </c>
      <c r="V26" s="102" t="s">
        <v>276</v>
      </c>
      <c r="W26" s="23" t="s">
        <v>344</v>
      </c>
      <c r="X26" s="22">
        <v>1</v>
      </c>
      <c r="Y26" s="34" t="s">
        <v>335</v>
      </c>
      <c r="Z26" s="23" t="s">
        <v>90</v>
      </c>
      <c r="AA26" s="17" t="s">
        <v>91</v>
      </c>
    </row>
    <row r="27" spans="4:27" ht="27">
      <c r="D27" s="64" t="s">
        <v>370</v>
      </c>
      <c r="E27" s="65"/>
      <c r="F27" s="18"/>
      <c r="G27" s="64">
        <v>25</v>
      </c>
      <c r="H27" s="65">
        <v>15</v>
      </c>
      <c r="T27" s="9" t="s">
        <v>14</v>
      </c>
      <c r="U27" s="71" t="s">
        <v>372</v>
      </c>
      <c r="V27" s="9" t="s">
        <v>14</v>
      </c>
      <c r="W27" s="20" t="s">
        <v>373</v>
      </c>
      <c r="X27" s="10">
        <v>1</v>
      </c>
      <c r="Y27" s="12" t="s">
        <v>357</v>
      </c>
      <c r="Z27" s="25" t="s">
        <v>104</v>
      </c>
      <c r="AA27" s="17" t="s">
        <v>87</v>
      </c>
    </row>
    <row r="28" spans="4:27" ht="28.5" customHeight="1">
      <c r="G28" s="64">
        <v>26</v>
      </c>
      <c r="H28" s="65">
        <v>15</v>
      </c>
      <c r="T28" s="24" t="s">
        <v>97</v>
      </c>
      <c r="U28" s="71" t="s">
        <v>371</v>
      </c>
      <c r="V28" s="24" t="s">
        <v>97</v>
      </c>
      <c r="W28" s="1" t="s">
        <v>374</v>
      </c>
      <c r="X28" s="22">
        <v>1</v>
      </c>
      <c r="Y28" s="34" t="s">
        <v>335</v>
      </c>
      <c r="Z28" s="25" t="s">
        <v>102</v>
      </c>
      <c r="AA28" s="10" t="s">
        <v>99</v>
      </c>
    </row>
    <row r="29" spans="4:27" ht="27">
      <c r="G29" s="64">
        <v>27</v>
      </c>
      <c r="H29" s="65">
        <v>15</v>
      </c>
      <c r="T29" s="26" t="s">
        <v>98</v>
      </c>
      <c r="U29" s="83" t="s">
        <v>371</v>
      </c>
      <c r="V29" s="26" t="s">
        <v>98</v>
      </c>
      <c r="W29" s="39"/>
      <c r="X29" s="29"/>
      <c r="Y29" s="33" t="s">
        <v>335</v>
      </c>
      <c r="Z29" s="31" t="s">
        <v>102</v>
      </c>
      <c r="AA29" s="27" t="s">
        <v>99</v>
      </c>
    </row>
    <row r="30" spans="4:27">
      <c r="G30" s="64">
        <v>28</v>
      </c>
      <c r="H30" s="65">
        <v>15</v>
      </c>
      <c r="T30" s="24" t="s">
        <v>115</v>
      </c>
      <c r="U30" s="71" t="s">
        <v>375</v>
      </c>
      <c r="V30" s="37" t="s">
        <v>127</v>
      </c>
      <c r="W30" s="23" t="s">
        <v>376</v>
      </c>
      <c r="X30" s="22">
        <v>1</v>
      </c>
      <c r="Y30" s="12" t="s">
        <v>357</v>
      </c>
      <c r="Z30" s="23" t="s">
        <v>75</v>
      </c>
      <c r="AA30" s="17"/>
    </row>
    <row r="31" spans="4:27">
      <c r="G31" s="64">
        <v>29</v>
      </c>
      <c r="H31" s="65">
        <v>15</v>
      </c>
      <c r="T31" s="26" t="s">
        <v>126</v>
      </c>
      <c r="U31" s="83" t="s">
        <v>377</v>
      </c>
      <c r="V31" s="96"/>
      <c r="W31" s="28"/>
      <c r="X31" s="22"/>
      <c r="Y31" s="30"/>
      <c r="Z31" s="28"/>
      <c r="AA31" s="32"/>
    </row>
    <row r="32" spans="4:27" ht="28.5" customHeight="1">
      <c r="G32" s="64">
        <v>30</v>
      </c>
      <c r="H32" s="65">
        <v>15</v>
      </c>
    </row>
    <row r="33" spans="7:8" ht="27.75" customHeight="1">
      <c r="G33" s="64">
        <v>31</v>
      </c>
      <c r="H33" s="65">
        <v>15</v>
      </c>
    </row>
    <row r="34" spans="7:8" ht="14.25" thickBot="1">
      <c r="G34" s="66">
        <v>32</v>
      </c>
      <c r="H34" s="65">
        <v>15</v>
      </c>
    </row>
    <row r="35" spans="7:8">
      <c r="G35" s="64">
        <v>33</v>
      </c>
      <c r="H35" s="65">
        <v>15</v>
      </c>
    </row>
    <row r="36" spans="7:8">
      <c r="G36" s="108">
        <v>34</v>
      </c>
      <c r="H36" s="45">
        <v>15</v>
      </c>
    </row>
    <row r="37" spans="7:8">
      <c r="G37" s="108">
        <v>35</v>
      </c>
      <c r="H37" s="45">
        <v>15</v>
      </c>
    </row>
    <row r="38" spans="7:8">
      <c r="G38" s="108">
        <v>36</v>
      </c>
      <c r="H38" s="45">
        <v>15</v>
      </c>
    </row>
    <row r="39" spans="7:8">
      <c r="G39" s="108">
        <v>37</v>
      </c>
      <c r="H39" s="45">
        <v>15</v>
      </c>
    </row>
    <row r="40" spans="7:8" ht="26.25" customHeight="1">
      <c r="G40" s="108">
        <v>38</v>
      </c>
      <c r="H40" s="45">
        <v>15</v>
      </c>
    </row>
    <row r="41" spans="7:8">
      <c r="G41" s="108">
        <v>39</v>
      </c>
      <c r="H41" s="45">
        <v>15</v>
      </c>
    </row>
    <row r="42" spans="7:8">
      <c r="G42" s="108">
        <v>40</v>
      </c>
      <c r="H42" s="45">
        <v>3.75</v>
      </c>
    </row>
  </sheetData>
  <mergeCells count="14">
    <mergeCell ref="K13:L13"/>
    <mergeCell ref="P13:P14"/>
    <mergeCell ref="Q13:Q14"/>
    <mergeCell ref="M3:Q3"/>
    <mergeCell ref="M13:O13"/>
    <mergeCell ref="M4:Q11"/>
    <mergeCell ref="Z13:Z14"/>
    <mergeCell ref="AA13:AA14"/>
    <mergeCell ref="V3:Z3"/>
    <mergeCell ref="R13:R14"/>
    <mergeCell ref="T13:U13"/>
    <mergeCell ref="Y13:Y14"/>
    <mergeCell ref="V4:Z11"/>
    <mergeCell ref="V13:X13"/>
  </mergeCells>
  <phoneticPr fontId="3"/>
  <pageMargins left="0.35433070866141736" right="0.27559055118110237" top="0.96" bottom="0.51181102362204722" header="0.23622047244094491" footer="0.51181102362204722"/>
  <pageSetup paperSize="9" scale="50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B47"/>
  <sheetViews>
    <sheetView topLeftCell="D12" workbookViewId="0">
      <selection activeCell="T26" sqref="T26:AA26"/>
    </sheetView>
  </sheetViews>
  <sheetFormatPr defaultRowHeight="13.5"/>
  <cols>
    <col min="1" max="1" width="19" style="138" customWidth="1"/>
    <col min="2" max="2" width="29.875" style="138" bestFit="1" customWidth="1"/>
    <col min="3" max="3" width="4.25" style="138" customWidth="1"/>
    <col min="4" max="4" width="2.875" style="138" bestFit="1" customWidth="1"/>
    <col min="5" max="5" width="6" style="45" customWidth="1"/>
    <col min="6" max="6" width="6" style="138" customWidth="1"/>
    <col min="7" max="7" width="3.5" style="138" bestFit="1" customWidth="1"/>
    <col min="8" max="8" width="6" style="45" customWidth="1"/>
    <col min="9" max="9" width="7.125" style="138" customWidth="1"/>
    <col min="10" max="10" width="3.125" style="138" customWidth="1"/>
    <col min="11" max="11" width="14.125" style="138" bestFit="1" customWidth="1"/>
    <col min="12" max="12" width="2.75" style="138" bestFit="1" customWidth="1"/>
    <col min="13" max="13" width="12.875" style="138" customWidth="1"/>
    <col min="14" max="14" width="2.875" style="138" bestFit="1" customWidth="1"/>
    <col min="15" max="15" width="2.875" style="138" customWidth="1"/>
    <col min="16" max="16" width="5.25" style="138" bestFit="1" customWidth="1"/>
    <col min="17" max="17" width="10.875" style="138" bestFit="1" customWidth="1"/>
    <col min="18" max="18" width="36.25" style="138" customWidth="1"/>
    <col min="19" max="19" width="1.875" style="138" customWidth="1"/>
    <col min="20" max="20" width="14.125" style="138" bestFit="1" customWidth="1"/>
    <col min="21" max="21" width="3.875" style="138" bestFit="1" customWidth="1"/>
    <col min="22" max="22" width="13.375" style="138" customWidth="1"/>
    <col min="23" max="23" width="6" style="138" customWidth="1"/>
    <col min="24" max="24" width="3.375" style="138" customWidth="1"/>
    <col min="25" max="25" width="5.25" style="138" bestFit="1" customWidth="1"/>
    <col min="26" max="26" width="17.125" style="138" customWidth="1"/>
    <col min="27" max="27" width="33.625" style="138" customWidth="1"/>
    <col min="28" max="28" width="9" style="138"/>
    <col min="29" max="29" width="10.125" style="138" customWidth="1"/>
    <col min="30" max="16384" width="9" style="138"/>
  </cols>
  <sheetData>
    <row r="1" spans="1:27" ht="24" customHeight="1" thickBot="1">
      <c r="A1" s="138" t="s">
        <v>69</v>
      </c>
    </row>
    <row r="2" spans="1:27" ht="13.5" customHeight="1" thickBot="1">
      <c r="A2" s="84" t="s">
        <v>116</v>
      </c>
      <c r="B2" s="53" t="s">
        <v>64</v>
      </c>
      <c r="C2" s="138" t="s">
        <v>2</v>
      </c>
      <c r="F2" s="138" t="s">
        <v>74</v>
      </c>
      <c r="J2" s="138" t="s">
        <v>232</v>
      </c>
      <c r="S2" s="138" t="s">
        <v>16</v>
      </c>
    </row>
    <row r="3" spans="1:27" ht="14.25" thickBot="1">
      <c r="A3" s="54"/>
      <c r="B3" s="97"/>
      <c r="D3" s="74" t="s">
        <v>233</v>
      </c>
      <c r="E3" s="75">
        <v>1.75</v>
      </c>
      <c r="F3" s="18"/>
      <c r="G3" s="62">
        <v>1</v>
      </c>
      <c r="H3" s="63">
        <v>4.5</v>
      </c>
      <c r="K3" s="68" t="s">
        <v>77</v>
      </c>
      <c r="L3" s="68" t="s">
        <v>233</v>
      </c>
      <c r="M3" s="371" t="s">
        <v>80</v>
      </c>
      <c r="N3" s="372"/>
      <c r="O3" s="372"/>
      <c r="P3" s="372"/>
      <c r="Q3" s="373"/>
      <c r="T3" s="68" t="s">
        <v>78</v>
      </c>
      <c r="U3" s="68" t="s">
        <v>281</v>
      </c>
      <c r="V3" s="342" t="s">
        <v>81</v>
      </c>
      <c r="W3" s="342"/>
      <c r="X3" s="342"/>
      <c r="Y3" s="342"/>
      <c r="Z3" s="342"/>
    </row>
    <row r="4" spans="1:27" ht="14.25" thickBot="1">
      <c r="A4" s="55"/>
      <c r="B4" s="51"/>
      <c r="D4" s="76" t="s">
        <v>235</v>
      </c>
      <c r="E4" s="77">
        <v>1.1299999999999999</v>
      </c>
      <c r="F4" s="18"/>
      <c r="G4" s="64">
        <v>2</v>
      </c>
      <c r="H4" s="63">
        <v>20.25</v>
      </c>
      <c r="K4" s="68" t="s">
        <v>282</v>
      </c>
      <c r="L4" s="68" t="s">
        <v>233</v>
      </c>
      <c r="M4" s="343" t="s">
        <v>61</v>
      </c>
      <c r="N4" s="344"/>
      <c r="O4" s="344"/>
      <c r="P4" s="344"/>
      <c r="Q4" s="345"/>
      <c r="T4" s="68" t="s">
        <v>282</v>
      </c>
      <c r="U4" s="68" t="s">
        <v>281</v>
      </c>
      <c r="V4" s="343" t="s">
        <v>130</v>
      </c>
      <c r="W4" s="344"/>
      <c r="X4" s="344"/>
      <c r="Y4" s="344"/>
      <c r="Z4" s="344"/>
    </row>
    <row r="5" spans="1:27">
      <c r="A5" s="55"/>
      <c r="B5" s="38"/>
      <c r="D5" s="76" t="s">
        <v>283</v>
      </c>
      <c r="E5" s="77">
        <v>1.25</v>
      </c>
      <c r="F5" s="18"/>
      <c r="G5" s="64">
        <v>3</v>
      </c>
      <c r="H5" s="63">
        <v>13</v>
      </c>
      <c r="K5" s="68" t="s">
        <v>284</v>
      </c>
      <c r="L5" s="68" t="s">
        <v>266</v>
      </c>
      <c r="M5" s="346"/>
      <c r="N5" s="347"/>
      <c r="O5" s="347"/>
      <c r="P5" s="347"/>
      <c r="Q5" s="348"/>
      <c r="T5" s="68" t="s">
        <v>284</v>
      </c>
      <c r="U5" s="68" t="s">
        <v>285</v>
      </c>
      <c r="V5" s="346"/>
      <c r="W5" s="347"/>
      <c r="X5" s="347"/>
      <c r="Y5" s="347"/>
      <c r="Z5" s="347"/>
    </row>
    <row r="6" spans="1:27">
      <c r="A6" s="54" t="s">
        <v>62</v>
      </c>
      <c r="B6" s="58" t="s">
        <v>114</v>
      </c>
      <c r="D6" s="76" t="s">
        <v>286</v>
      </c>
      <c r="E6" s="77">
        <v>7.75</v>
      </c>
      <c r="F6" s="18"/>
      <c r="G6" s="64">
        <v>4</v>
      </c>
      <c r="H6" s="65">
        <v>15</v>
      </c>
      <c r="K6" s="68" t="s">
        <v>45</v>
      </c>
      <c r="L6" s="68" t="s">
        <v>287</v>
      </c>
      <c r="M6" s="346"/>
      <c r="N6" s="347"/>
      <c r="O6" s="347"/>
      <c r="P6" s="347"/>
      <c r="Q6" s="348"/>
      <c r="T6" s="68" t="s">
        <v>45</v>
      </c>
      <c r="U6" s="68" t="s">
        <v>288</v>
      </c>
      <c r="V6" s="346"/>
      <c r="W6" s="347"/>
      <c r="X6" s="347"/>
      <c r="Y6" s="347"/>
      <c r="Z6" s="347"/>
    </row>
    <row r="7" spans="1:27">
      <c r="A7" s="55" t="s">
        <v>63</v>
      </c>
      <c r="B7" s="38" t="s">
        <v>92</v>
      </c>
      <c r="D7" s="76" t="s">
        <v>289</v>
      </c>
      <c r="E7" s="77">
        <v>2.88</v>
      </c>
      <c r="F7" s="18"/>
      <c r="G7" s="64">
        <v>5</v>
      </c>
      <c r="H7" s="65">
        <v>15</v>
      </c>
      <c r="K7" s="68" t="s">
        <v>46</v>
      </c>
      <c r="L7" s="68" t="s">
        <v>234</v>
      </c>
      <c r="M7" s="346"/>
      <c r="N7" s="347"/>
      <c r="O7" s="347"/>
      <c r="P7" s="347"/>
      <c r="Q7" s="348"/>
      <c r="T7" s="68" t="s">
        <v>46</v>
      </c>
      <c r="U7" s="68" t="s">
        <v>290</v>
      </c>
      <c r="V7" s="346"/>
      <c r="W7" s="347"/>
      <c r="X7" s="347"/>
      <c r="Y7" s="347"/>
      <c r="Z7" s="347"/>
    </row>
    <row r="8" spans="1:27">
      <c r="A8" s="55" t="s">
        <v>70</v>
      </c>
      <c r="B8" s="38" t="s">
        <v>72</v>
      </c>
      <c r="D8" s="76" t="s">
        <v>264</v>
      </c>
      <c r="E8" s="77">
        <v>5.25</v>
      </c>
      <c r="F8" s="18"/>
      <c r="G8" s="64">
        <v>6</v>
      </c>
      <c r="H8" s="65">
        <v>6</v>
      </c>
      <c r="K8" s="68" t="s">
        <v>93</v>
      </c>
      <c r="L8" s="68" t="s">
        <v>265</v>
      </c>
      <c r="M8" s="349"/>
      <c r="N8" s="350"/>
      <c r="O8" s="350"/>
      <c r="P8" s="350"/>
      <c r="Q8" s="351"/>
      <c r="T8" s="68" t="s">
        <v>108</v>
      </c>
      <c r="U8" s="68" t="s">
        <v>291</v>
      </c>
      <c r="V8" s="349"/>
      <c r="W8" s="350"/>
      <c r="X8" s="350"/>
      <c r="Y8" s="350"/>
      <c r="Z8" s="350"/>
    </row>
    <row r="9" spans="1:27">
      <c r="A9" s="55" t="s">
        <v>71</v>
      </c>
      <c r="B9" s="255" t="s">
        <v>427</v>
      </c>
      <c r="D9" s="76" t="s">
        <v>292</v>
      </c>
      <c r="E9" s="77">
        <v>7.75</v>
      </c>
      <c r="F9" s="18"/>
      <c r="G9" s="64">
        <v>7</v>
      </c>
      <c r="H9" s="65">
        <v>21.75</v>
      </c>
      <c r="K9" s="68" t="s">
        <v>94</v>
      </c>
      <c r="L9" s="68" t="s">
        <v>293</v>
      </c>
      <c r="M9" s="349"/>
      <c r="N9" s="350"/>
      <c r="O9" s="350"/>
      <c r="P9" s="350"/>
      <c r="Q9" s="351"/>
      <c r="T9" s="68" t="s">
        <v>109</v>
      </c>
      <c r="U9" s="68" t="s">
        <v>294</v>
      </c>
      <c r="V9" s="349"/>
      <c r="W9" s="350"/>
      <c r="X9" s="350"/>
      <c r="Y9" s="350"/>
      <c r="Z9" s="350"/>
    </row>
    <row r="10" spans="1:27">
      <c r="A10" s="55" t="s">
        <v>68</v>
      </c>
      <c r="B10" s="38">
        <v>28</v>
      </c>
      <c r="D10" s="76" t="s">
        <v>295</v>
      </c>
      <c r="E10" s="77">
        <v>7.88</v>
      </c>
      <c r="F10" s="18"/>
      <c r="G10" s="64">
        <v>8</v>
      </c>
      <c r="H10" s="65">
        <v>15</v>
      </c>
      <c r="K10" s="68" t="s">
        <v>10</v>
      </c>
      <c r="L10" s="68" t="s">
        <v>264</v>
      </c>
      <c r="M10" s="349"/>
      <c r="N10" s="350"/>
      <c r="O10" s="350"/>
      <c r="P10" s="350"/>
      <c r="Q10" s="351"/>
      <c r="T10" s="68"/>
      <c r="U10" s="68" t="s">
        <v>296</v>
      </c>
      <c r="V10" s="374"/>
      <c r="W10" s="375"/>
      <c r="X10" s="375"/>
      <c r="Y10" s="375"/>
      <c r="Z10" s="375"/>
    </row>
    <row r="11" spans="1:27">
      <c r="A11" s="55" t="s">
        <v>65</v>
      </c>
      <c r="B11" s="38">
        <v>1</v>
      </c>
      <c r="D11" s="76" t="s">
        <v>297</v>
      </c>
      <c r="E11" s="77">
        <v>3.25</v>
      </c>
      <c r="F11" s="18"/>
      <c r="G11" s="64">
        <v>9</v>
      </c>
      <c r="H11" s="65">
        <v>15</v>
      </c>
      <c r="K11" s="68" t="s">
        <v>11</v>
      </c>
      <c r="L11" s="68" t="s">
        <v>298</v>
      </c>
      <c r="M11" s="353"/>
      <c r="N11" s="354"/>
      <c r="O11" s="354"/>
      <c r="P11" s="354"/>
      <c r="Q11" s="355"/>
      <c r="T11" s="68"/>
      <c r="U11" s="68" t="s">
        <v>299</v>
      </c>
      <c r="V11" s="374"/>
      <c r="W11" s="375"/>
      <c r="X11" s="375"/>
      <c r="Y11" s="375"/>
      <c r="Z11" s="375"/>
    </row>
    <row r="12" spans="1:27" ht="14.25" thickBot="1">
      <c r="A12" s="55" t="s">
        <v>66</v>
      </c>
      <c r="B12" s="38">
        <v>4</v>
      </c>
      <c r="D12" s="76" t="s">
        <v>300</v>
      </c>
      <c r="E12" s="77">
        <v>8.25</v>
      </c>
      <c r="F12" s="18"/>
      <c r="G12" s="64">
        <v>10</v>
      </c>
      <c r="H12" s="65">
        <v>15</v>
      </c>
      <c r="K12" s="138" t="s">
        <v>76</v>
      </c>
      <c r="T12" s="138" t="s">
        <v>110</v>
      </c>
    </row>
    <row r="13" spans="1:27" ht="27.75" customHeight="1">
      <c r="A13" s="56" t="s">
        <v>67</v>
      </c>
      <c r="B13" s="60">
        <v>1</v>
      </c>
      <c r="D13" s="76" t="s">
        <v>301</v>
      </c>
      <c r="E13" s="77">
        <v>3.13</v>
      </c>
      <c r="F13" s="18"/>
      <c r="G13" s="64">
        <v>11</v>
      </c>
      <c r="H13" s="65">
        <v>15</v>
      </c>
      <c r="K13" s="362" t="s">
        <v>118</v>
      </c>
      <c r="L13" s="376"/>
      <c r="M13" s="364" t="s">
        <v>119</v>
      </c>
      <c r="N13" s="365"/>
      <c r="O13" s="366"/>
      <c r="P13" s="367" t="s">
        <v>51</v>
      </c>
      <c r="Q13" s="357" t="s">
        <v>55</v>
      </c>
      <c r="R13" s="359" t="s">
        <v>56</v>
      </c>
      <c r="T13" s="362" t="s">
        <v>118</v>
      </c>
      <c r="U13" s="363"/>
      <c r="V13" s="364" t="s">
        <v>119</v>
      </c>
      <c r="W13" s="365"/>
      <c r="X13" s="366"/>
      <c r="Y13" s="367" t="s">
        <v>51</v>
      </c>
      <c r="Z13" s="357" t="s">
        <v>55</v>
      </c>
      <c r="AA13" s="359" t="s">
        <v>56</v>
      </c>
    </row>
    <row r="14" spans="1:27" ht="14.25" thickBot="1">
      <c r="A14" s="55" t="s">
        <v>100</v>
      </c>
      <c r="B14" s="38">
        <v>1</v>
      </c>
      <c r="D14" s="76" t="s">
        <v>251</v>
      </c>
      <c r="E14" s="77">
        <v>11.63</v>
      </c>
      <c r="F14" s="18"/>
      <c r="G14" s="64">
        <v>12</v>
      </c>
      <c r="H14" s="65">
        <v>15</v>
      </c>
      <c r="K14" s="88" t="s">
        <v>0</v>
      </c>
      <c r="L14" s="92"/>
      <c r="M14" s="88" t="s">
        <v>0</v>
      </c>
      <c r="N14" s="92"/>
      <c r="O14" s="89" t="s">
        <v>73</v>
      </c>
      <c r="P14" s="368"/>
      <c r="Q14" s="358"/>
      <c r="R14" s="360"/>
      <c r="T14" s="88" t="s">
        <v>0</v>
      </c>
      <c r="U14" s="89" t="s">
        <v>302</v>
      </c>
      <c r="V14" s="85" t="s">
        <v>0</v>
      </c>
      <c r="W14" s="87"/>
      <c r="X14" s="86" t="s">
        <v>73</v>
      </c>
      <c r="Y14" s="368"/>
      <c r="Z14" s="358"/>
      <c r="AA14" s="360"/>
    </row>
    <row r="15" spans="1:27" ht="41.25" thickBot="1">
      <c r="A15" s="57" t="s">
        <v>101</v>
      </c>
      <c r="B15" s="61">
        <v>0</v>
      </c>
      <c r="D15" s="76" t="s">
        <v>253</v>
      </c>
      <c r="E15" s="77">
        <v>11.63</v>
      </c>
      <c r="F15" s="18"/>
      <c r="G15" s="64">
        <v>13</v>
      </c>
      <c r="H15" s="65">
        <v>15</v>
      </c>
      <c r="K15" s="4" t="s">
        <v>4</v>
      </c>
      <c r="L15" s="94" t="s">
        <v>254</v>
      </c>
      <c r="M15" s="4" t="s">
        <v>120</v>
      </c>
      <c r="N15" s="5" t="s">
        <v>255</v>
      </c>
      <c r="O15" s="6">
        <v>2</v>
      </c>
      <c r="P15" s="13" t="s">
        <v>256</v>
      </c>
      <c r="Q15" s="5" t="s">
        <v>257</v>
      </c>
      <c r="R15" s="6" t="s">
        <v>58</v>
      </c>
      <c r="T15" s="16" t="s">
        <v>258</v>
      </c>
      <c r="U15" s="69" t="s">
        <v>303</v>
      </c>
      <c r="V15" s="16" t="s">
        <v>259</v>
      </c>
      <c r="W15" s="21" t="s">
        <v>261</v>
      </c>
      <c r="X15" s="14">
        <v>1</v>
      </c>
      <c r="Y15" s="15" t="s">
        <v>256</v>
      </c>
      <c r="Z15" s="2" t="s">
        <v>259</v>
      </c>
      <c r="AA15" s="17" t="s">
        <v>59</v>
      </c>
    </row>
    <row r="16" spans="1:27">
      <c r="D16" s="76" t="s">
        <v>260</v>
      </c>
      <c r="E16" s="77">
        <v>2.38</v>
      </c>
      <c r="F16" s="18"/>
      <c r="G16" s="64">
        <v>14</v>
      </c>
      <c r="H16" s="65">
        <v>15</v>
      </c>
      <c r="K16" s="9" t="s">
        <v>5</v>
      </c>
      <c r="L16" s="95" t="s">
        <v>304</v>
      </c>
      <c r="M16" s="9"/>
      <c r="N16" s="1"/>
      <c r="O16" s="10"/>
      <c r="P16" s="12" t="s">
        <v>256</v>
      </c>
      <c r="Q16" s="1"/>
      <c r="R16" s="10"/>
      <c r="T16" s="4" t="s">
        <v>4</v>
      </c>
      <c r="U16" s="70" t="s">
        <v>305</v>
      </c>
      <c r="V16" s="7" t="s">
        <v>47</v>
      </c>
      <c r="W16" s="19" t="s">
        <v>262</v>
      </c>
      <c r="X16" s="8">
        <v>1</v>
      </c>
      <c r="Y16" s="13" t="s">
        <v>256</v>
      </c>
      <c r="Z16" s="5" t="s">
        <v>257</v>
      </c>
      <c r="AA16" s="6"/>
    </row>
    <row r="17" spans="2:27" ht="27">
      <c r="B17" s="18"/>
      <c r="D17" s="76" t="s">
        <v>263</v>
      </c>
      <c r="E17" s="77">
        <v>1.25</v>
      </c>
      <c r="F17" s="18"/>
      <c r="G17" s="64">
        <v>15</v>
      </c>
      <c r="H17" s="65">
        <v>15</v>
      </c>
      <c r="K17" s="16" t="s">
        <v>311</v>
      </c>
      <c r="L17" s="90" t="s">
        <v>312</v>
      </c>
      <c r="M17" s="16" t="s">
        <v>313</v>
      </c>
      <c r="N17" s="2" t="s">
        <v>314</v>
      </c>
      <c r="O17" s="14">
        <v>2</v>
      </c>
      <c r="P17" s="15" t="s">
        <v>306</v>
      </c>
      <c r="Q17" s="2" t="s">
        <v>86</v>
      </c>
      <c r="R17" s="17" t="s">
        <v>60</v>
      </c>
      <c r="T17" s="9" t="s">
        <v>5</v>
      </c>
      <c r="U17" s="82" t="s">
        <v>307</v>
      </c>
      <c r="V17" s="9" t="s">
        <v>48</v>
      </c>
      <c r="W17" s="20"/>
      <c r="X17" s="10"/>
      <c r="Y17" s="12" t="s">
        <v>306</v>
      </c>
      <c r="Z17" s="1"/>
      <c r="AA17" s="10"/>
    </row>
    <row r="18" spans="2:27">
      <c r="B18" s="18"/>
      <c r="D18" s="76" t="s">
        <v>308</v>
      </c>
      <c r="E18" s="77">
        <v>0.31</v>
      </c>
      <c r="F18" s="18"/>
      <c r="G18" s="64">
        <v>16</v>
      </c>
      <c r="H18" s="65">
        <v>15</v>
      </c>
      <c r="K18" s="24" t="s">
        <v>93</v>
      </c>
      <c r="L18" s="95" t="s">
        <v>29</v>
      </c>
      <c r="M18" s="24" t="s">
        <v>121</v>
      </c>
      <c r="N18" s="1" t="s">
        <v>29</v>
      </c>
      <c r="O18" s="10">
        <v>2</v>
      </c>
      <c r="P18" s="12" t="s">
        <v>53</v>
      </c>
      <c r="Q18" s="1" t="s">
        <v>57</v>
      </c>
      <c r="R18" s="10" t="s">
        <v>58</v>
      </c>
      <c r="T18" s="9" t="s">
        <v>6</v>
      </c>
      <c r="U18" s="71" t="s">
        <v>309</v>
      </c>
      <c r="V18" s="9" t="s">
        <v>49</v>
      </c>
      <c r="W18" s="20" t="s">
        <v>22</v>
      </c>
      <c r="X18" s="10">
        <v>1</v>
      </c>
      <c r="Y18" s="12" t="s">
        <v>306</v>
      </c>
      <c r="Z18" s="1" t="s">
        <v>75</v>
      </c>
      <c r="AA18" s="10"/>
    </row>
    <row r="19" spans="2:27">
      <c r="D19" s="76" t="s">
        <v>310</v>
      </c>
      <c r="E19" s="77">
        <v>17.63</v>
      </c>
      <c r="F19" s="18"/>
      <c r="G19" s="64">
        <v>17</v>
      </c>
      <c r="H19" s="65">
        <v>15</v>
      </c>
      <c r="K19" s="24" t="s">
        <v>94</v>
      </c>
      <c r="L19" s="95" t="s">
        <v>240</v>
      </c>
      <c r="M19" s="9"/>
      <c r="N19" s="1"/>
      <c r="O19" s="10"/>
      <c r="P19" s="12" t="s">
        <v>53</v>
      </c>
      <c r="Q19" s="1"/>
      <c r="R19" s="10"/>
      <c r="T19" s="9" t="s">
        <v>7</v>
      </c>
      <c r="U19" s="82" t="s">
        <v>315</v>
      </c>
      <c r="V19" s="9" t="s">
        <v>50</v>
      </c>
      <c r="W19" s="20"/>
      <c r="X19" s="10"/>
      <c r="Y19" s="12" t="s">
        <v>306</v>
      </c>
      <c r="Z19" s="1"/>
      <c r="AA19" s="10"/>
    </row>
    <row r="20" spans="2:27">
      <c r="D20" s="76" t="s">
        <v>208</v>
      </c>
      <c r="E20" s="77">
        <v>1.5</v>
      </c>
      <c r="F20" s="18"/>
      <c r="G20" s="64">
        <v>18</v>
      </c>
      <c r="H20" s="65">
        <v>15</v>
      </c>
      <c r="K20" s="24" t="s">
        <v>10</v>
      </c>
      <c r="L20" s="95" t="s">
        <v>23</v>
      </c>
      <c r="M20" s="9" t="s">
        <v>123</v>
      </c>
      <c r="N20" s="1" t="s">
        <v>252</v>
      </c>
      <c r="O20" s="10">
        <v>2</v>
      </c>
      <c r="P20" s="12" t="s">
        <v>122</v>
      </c>
      <c r="Q20" s="1" t="s">
        <v>57</v>
      </c>
      <c r="R20" s="10" t="s">
        <v>58</v>
      </c>
      <c r="T20" s="9" t="s">
        <v>8</v>
      </c>
      <c r="U20" s="71" t="s">
        <v>316</v>
      </c>
      <c r="V20" s="9" t="s">
        <v>8</v>
      </c>
      <c r="W20" s="139" t="s">
        <v>25</v>
      </c>
      <c r="X20" s="10">
        <v>1</v>
      </c>
      <c r="Y20" s="12" t="s">
        <v>53</v>
      </c>
      <c r="Z20" s="1"/>
      <c r="AA20" s="10"/>
    </row>
    <row r="21" spans="2:27" ht="29.25" customHeight="1">
      <c r="D21" s="76" t="s">
        <v>209</v>
      </c>
      <c r="E21" s="77">
        <v>0.77</v>
      </c>
      <c r="F21" s="18"/>
      <c r="G21" s="64">
        <v>19</v>
      </c>
      <c r="H21" s="65">
        <v>15</v>
      </c>
      <c r="T21" s="9" t="s">
        <v>10</v>
      </c>
      <c r="U21" s="71" t="s">
        <v>269</v>
      </c>
      <c r="V21" s="9" t="s">
        <v>10</v>
      </c>
      <c r="W21" s="20" t="s">
        <v>24</v>
      </c>
      <c r="X21" s="10">
        <v>1</v>
      </c>
      <c r="Y21" s="12" t="s">
        <v>122</v>
      </c>
      <c r="Z21" s="1" t="s">
        <v>57</v>
      </c>
      <c r="AA21" s="10"/>
    </row>
    <row r="22" spans="2:27" ht="27.75" customHeight="1">
      <c r="D22" s="76" t="s">
        <v>37</v>
      </c>
      <c r="E22" s="77">
        <v>4.75</v>
      </c>
      <c r="F22" s="18"/>
      <c r="G22" s="64">
        <v>20</v>
      </c>
      <c r="H22" s="65">
        <v>15</v>
      </c>
      <c r="T22" s="9" t="s">
        <v>11</v>
      </c>
      <c r="U22" s="82" t="s">
        <v>317</v>
      </c>
      <c r="V22" s="9" t="s">
        <v>11</v>
      </c>
      <c r="W22" s="20"/>
      <c r="X22" s="10"/>
      <c r="Y22" s="12" t="s">
        <v>122</v>
      </c>
      <c r="Z22" s="1"/>
      <c r="AA22" s="10"/>
    </row>
    <row r="23" spans="2:27">
      <c r="D23" s="76" t="s">
        <v>267</v>
      </c>
      <c r="E23" s="77">
        <v>1.63</v>
      </c>
      <c r="F23" s="18"/>
      <c r="G23" s="64">
        <v>21</v>
      </c>
      <c r="H23" s="65">
        <v>15</v>
      </c>
      <c r="T23" s="9" t="s">
        <v>12</v>
      </c>
      <c r="U23" s="71" t="s">
        <v>318</v>
      </c>
      <c r="V23" s="9" t="s">
        <v>12</v>
      </c>
      <c r="W23" s="20" t="s">
        <v>33</v>
      </c>
      <c r="X23" s="10">
        <v>1</v>
      </c>
      <c r="Y23" s="12" t="s">
        <v>53</v>
      </c>
      <c r="Z23" s="1" t="s">
        <v>106</v>
      </c>
      <c r="AA23" s="10"/>
    </row>
    <row r="24" spans="2:27" ht="26.25" customHeight="1">
      <c r="D24" s="76" t="s">
        <v>268</v>
      </c>
      <c r="E24" s="77">
        <v>5.25</v>
      </c>
      <c r="F24" s="18"/>
      <c r="G24" s="64">
        <v>22</v>
      </c>
      <c r="H24" s="65">
        <v>15</v>
      </c>
      <c r="T24" s="9" t="s">
        <v>14</v>
      </c>
      <c r="U24" s="71" t="s">
        <v>153</v>
      </c>
      <c r="V24" s="9" t="s">
        <v>14</v>
      </c>
      <c r="W24" s="20" t="s">
        <v>29</v>
      </c>
      <c r="X24" s="10">
        <v>1</v>
      </c>
      <c r="Y24" s="12" t="s">
        <v>53</v>
      </c>
      <c r="Z24" s="2" t="s">
        <v>105</v>
      </c>
      <c r="AA24" s="17" t="s">
        <v>87</v>
      </c>
    </row>
    <row r="25" spans="2:27" ht="40.5">
      <c r="D25" s="76" t="s">
        <v>270</v>
      </c>
      <c r="E25" s="77"/>
      <c r="F25" s="18"/>
      <c r="G25" s="64">
        <v>23</v>
      </c>
      <c r="H25" s="65">
        <v>15</v>
      </c>
      <c r="T25" s="46" t="s">
        <v>88</v>
      </c>
      <c r="U25" s="82" t="s">
        <v>152</v>
      </c>
      <c r="V25" s="104" t="s">
        <v>320</v>
      </c>
      <c r="W25" s="47" t="s">
        <v>19</v>
      </c>
      <c r="X25" s="48">
        <v>1</v>
      </c>
      <c r="Y25" s="49" t="s">
        <v>122</v>
      </c>
      <c r="Z25" s="47" t="s">
        <v>90</v>
      </c>
      <c r="AA25" s="50" t="s">
        <v>91</v>
      </c>
    </row>
    <row r="26" spans="2:27">
      <c r="D26" s="76" t="s">
        <v>271</v>
      </c>
      <c r="E26" s="77"/>
      <c r="F26" s="18"/>
      <c r="G26" s="64">
        <v>24</v>
      </c>
      <c r="H26" s="65">
        <v>15</v>
      </c>
      <c r="T26" s="24" t="s">
        <v>95</v>
      </c>
      <c r="U26" s="71" t="s">
        <v>152</v>
      </c>
      <c r="V26" s="24" t="s">
        <v>95</v>
      </c>
      <c r="W26" s="1" t="s">
        <v>25</v>
      </c>
      <c r="X26" s="22">
        <v>1</v>
      </c>
      <c r="Y26" s="34" t="s">
        <v>53</v>
      </c>
      <c r="Z26" s="23" t="s">
        <v>107</v>
      </c>
      <c r="AA26" s="35" t="s">
        <v>96</v>
      </c>
    </row>
    <row r="27" spans="2:27" ht="27">
      <c r="D27" s="76" t="s">
        <v>272</v>
      </c>
      <c r="E27" s="77"/>
      <c r="F27" s="18"/>
      <c r="G27" s="64">
        <v>25</v>
      </c>
      <c r="H27" s="65">
        <v>15</v>
      </c>
      <c r="T27" s="24" t="s">
        <v>97</v>
      </c>
      <c r="U27" s="71" t="s">
        <v>152</v>
      </c>
      <c r="V27" s="24" t="s">
        <v>97</v>
      </c>
      <c r="W27" s="1" t="s">
        <v>24</v>
      </c>
      <c r="X27" s="22">
        <v>1</v>
      </c>
      <c r="Y27" s="34" t="s">
        <v>122</v>
      </c>
      <c r="Z27" s="25" t="s">
        <v>102</v>
      </c>
      <c r="AA27" s="10" t="s">
        <v>99</v>
      </c>
    </row>
    <row r="28" spans="2:27" ht="14.25" thickBot="1">
      <c r="D28" s="78" t="s">
        <v>319</v>
      </c>
      <c r="E28" s="79"/>
      <c r="F28" s="18"/>
      <c r="G28" s="64">
        <v>26</v>
      </c>
      <c r="H28" s="65">
        <v>15</v>
      </c>
      <c r="T28" s="26" t="s">
        <v>115</v>
      </c>
      <c r="U28" s="83" t="s">
        <v>247</v>
      </c>
      <c r="V28" s="96" t="s">
        <v>127</v>
      </c>
      <c r="W28" s="28" t="s">
        <v>37</v>
      </c>
      <c r="X28" s="29">
        <v>1</v>
      </c>
      <c r="Y28" s="30" t="s">
        <v>122</v>
      </c>
      <c r="Z28" s="106" t="s">
        <v>57</v>
      </c>
      <c r="AA28" s="32"/>
    </row>
    <row r="29" spans="2:27" ht="27" customHeight="1">
      <c r="G29" s="64">
        <v>27</v>
      </c>
      <c r="H29" s="65">
        <v>15</v>
      </c>
      <c r="T29" s="24" t="s">
        <v>126</v>
      </c>
      <c r="U29" s="71" t="s">
        <v>321</v>
      </c>
      <c r="V29" s="37"/>
      <c r="W29" s="23"/>
      <c r="X29" s="22"/>
      <c r="Y29" s="12"/>
      <c r="Z29" s="23"/>
      <c r="AA29" s="17"/>
    </row>
    <row r="30" spans="2:27">
      <c r="G30" s="64">
        <v>28</v>
      </c>
      <c r="H30" s="65">
        <v>15</v>
      </c>
      <c r="T30" s="40" t="s">
        <v>124</v>
      </c>
      <c r="U30" s="72" t="s">
        <v>322</v>
      </c>
      <c r="V30" s="103" t="s">
        <v>128</v>
      </c>
      <c r="W30" s="3" t="s">
        <v>277</v>
      </c>
      <c r="X30" s="8">
        <v>2</v>
      </c>
      <c r="Y30" s="11" t="s">
        <v>323</v>
      </c>
      <c r="Z30" s="3" t="s">
        <v>279</v>
      </c>
      <c r="AA30" s="8"/>
    </row>
    <row r="31" spans="2:27">
      <c r="G31" s="64">
        <v>31</v>
      </c>
      <c r="H31" s="65">
        <v>15</v>
      </c>
      <c r="T31" s="24" t="s">
        <v>125</v>
      </c>
      <c r="U31" s="68" t="s">
        <v>324</v>
      </c>
      <c r="V31" s="1"/>
      <c r="W31" s="1"/>
      <c r="X31" s="1"/>
      <c r="Y31" s="11" t="s">
        <v>323</v>
      </c>
      <c r="Z31" s="1"/>
      <c r="AA31" s="10"/>
    </row>
    <row r="32" spans="2:27" ht="27">
      <c r="G32" s="64">
        <v>32</v>
      </c>
      <c r="H32" s="65">
        <v>15</v>
      </c>
      <c r="T32" s="109" t="s">
        <v>45</v>
      </c>
      <c r="U32" s="109" t="s">
        <v>325</v>
      </c>
      <c r="V32" s="109" t="s">
        <v>134</v>
      </c>
      <c r="W32" s="109" t="s">
        <v>278</v>
      </c>
      <c r="X32" s="109">
        <v>1</v>
      </c>
      <c r="Y32" s="110" t="s">
        <v>323</v>
      </c>
      <c r="Z32" s="109" t="s">
        <v>279</v>
      </c>
      <c r="AA32" s="111" t="s">
        <v>137</v>
      </c>
    </row>
    <row r="33" spans="7:28">
      <c r="G33" s="64">
        <v>33</v>
      </c>
      <c r="H33" s="65">
        <v>15</v>
      </c>
      <c r="T33" s="109" t="s">
        <v>46</v>
      </c>
      <c r="U33" s="109" t="s">
        <v>326</v>
      </c>
      <c r="V33" s="109" t="s">
        <v>134</v>
      </c>
      <c r="W33" s="109"/>
      <c r="X33" s="109"/>
      <c r="Y33" s="110" t="s">
        <v>323</v>
      </c>
      <c r="Z33" s="109"/>
      <c r="AA33" s="109"/>
    </row>
    <row r="34" spans="7:28">
      <c r="G34" s="64">
        <v>34</v>
      </c>
      <c r="H34" s="65">
        <v>15</v>
      </c>
      <c r="T34" s="23" t="s">
        <v>45</v>
      </c>
      <c r="U34" s="1" t="s">
        <v>325</v>
      </c>
      <c r="V34" s="1" t="s">
        <v>135</v>
      </c>
      <c r="W34" s="1" t="s">
        <v>280</v>
      </c>
      <c r="X34" s="1">
        <v>1</v>
      </c>
      <c r="Y34" s="11" t="s">
        <v>323</v>
      </c>
      <c r="Z34" s="1" t="s">
        <v>279</v>
      </c>
      <c r="AA34" s="1"/>
    </row>
    <row r="35" spans="7:28">
      <c r="G35" s="64">
        <v>35</v>
      </c>
      <c r="H35" s="65">
        <v>15</v>
      </c>
      <c r="T35" s="23" t="s">
        <v>46</v>
      </c>
      <c r="U35" s="1" t="s">
        <v>326</v>
      </c>
      <c r="V35" s="1" t="s">
        <v>135</v>
      </c>
      <c r="W35" s="1"/>
      <c r="X35" s="1"/>
      <c r="Y35" s="11" t="s">
        <v>323</v>
      </c>
      <c r="Z35" s="1"/>
      <c r="AA35" s="1"/>
    </row>
    <row r="36" spans="7:28">
      <c r="G36" s="80">
        <v>36</v>
      </c>
      <c r="H36" s="81">
        <v>15</v>
      </c>
      <c r="T36" s="23" t="s">
        <v>45</v>
      </c>
      <c r="U36" s="1" t="s">
        <v>325</v>
      </c>
      <c r="V36" s="1" t="s">
        <v>136</v>
      </c>
      <c r="W36" s="1" t="s">
        <v>280</v>
      </c>
      <c r="X36" s="1">
        <v>2</v>
      </c>
      <c r="Y36" s="11" t="s">
        <v>323</v>
      </c>
      <c r="Z36" s="1" t="s">
        <v>279</v>
      </c>
      <c r="AA36" s="1"/>
      <c r="AB36" s="36"/>
    </row>
    <row r="37" spans="7:28">
      <c r="G37" s="64">
        <v>37</v>
      </c>
      <c r="H37" s="65">
        <v>15</v>
      </c>
      <c r="T37" s="23" t="s">
        <v>46</v>
      </c>
      <c r="U37" s="1" t="s">
        <v>326</v>
      </c>
      <c r="V37" s="1" t="s">
        <v>136</v>
      </c>
      <c r="W37" s="1"/>
      <c r="X37" s="1"/>
      <c r="Y37" s="11" t="s">
        <v>323</v>
      </c>
      <c r="Z37" s="1"/>
      <c r="AA37" s="1"/>
    </row>
    <row r="38" spans="7:28" ht="26.25" customHeight="1" thickBot="1">
      <c r="G38" s="80">
        <v>38</v>
      </c>
      <c r="H38" s="67">
        <v>15</v>
      </c>
    </row>
    <row r="39" spans="7:28" ht="26.25" customHeight="1" thickBot="1">
      <c r="G39" s="64">
        <v>39</v>
      </c>
      <c r="H39" s="67">
        <v>15</v>
      </c>
    </row>
    <row r="40" spans="7:28" ht="27" customHeight="1" thickBot="1">
      <c r="G40" s="80">
        <v>40</v>
      </c>
      <c r="H40" s="67">
        <v>15</v>
      </c>
    </row>
    <row r="41" spans="7:28" ht="13.5" customHeight="1">
      <c r="H41" s="45">
        <v>15</v>
      </c>
    </row>
    <row r="42" spans="7:28" ht="13.5" customHeight="1">
      <c r="H42" s="45">
        <v>3.75</v>
      </c>
    </row>
    <row r="47" spans="7:28" ht="42" customHeight="1"/>
  </sheetData>
  <mergeCells count="14">
    <mergeCell ref="AA13:AA14"/>
    <mergeCell ref="P13:P14"/>
    <mergeCell ref="Q13:Q14"/>
    <mergeCell ref="R13:R14"/>
    <mergeCell ref="T13:U13"/>
    <mergeCell ref="V13:X13"/>
    <mergeCell ref="Y13:Y14"/>
    <mergeCell ref="M3:Q3"/>
    <mergeCell ref="V3:Z3"/>
    <mergeCell ref="M4:Q11"/>
    <mergeCell ref="V4:Z11"/>
    <mergeCell ref="K13:L13"/>
    <mergeCell ref="M13:O13"/>
    <mergeCell ref="Z13:Z14"/>
  </mergeCells>
  <phoneticPr fontId="3"/>
  <pageMargins left="0.38" right="0.26" top="0.56999999999999995" bottom="0.73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96"/>
  <sheetViews>
    <sheetView tabSelected="1" view="pageBreakPreview" topLeftCell="A81" zoomScaleNormal="100" zoomScaleSheetLayoutView="100" workbookViewId="0">
      <selection activeCell="G68" sqref="G68:G95"/>
    </sheetView>
  </sheetViews>
  <sheetFormatPr defaultRowHeight="14.25"/>
  <cols>
    <col min="1" max="1" width="7.625" style="105" customWidth="1"/>
    <col min="2" max="2" width="1" style="105" customWidth="1"/>
    <col min="3" max="5" width="2.5" style="105" customWidth="1"/>
    <col min="6" max="6" width="16.75" style="105" customWidth="1"/>
    <col min="7" max="7" width="19.375" style="105" customWidth="1"/>
    <col min="8" max="8" width="5.125" style="107" customWidth="1"/>
    <col min="9" max="9" width="9.25" style="105" customWidth="1"/>
    <col min="10" max="10" width="0.125" style="105" hidden="1" customWidth="1"/>
    <col min="11" max="11" width="10.625" style="105" customWidth="1"/>
    <col min="12" max="12" width="4.375" style="105" customWidth="1"/>
    <col min="13" max="13" width="6.5" style="105" customWidth="1"/>
    <col min="14" max="14" width="12.5" style="105" customWidth="1"/>
    <col min="15" max="15" width="1.5" style="105" customWidth="1"/>
    <col min="16" max="16" width="9" style="105"/>
    <col min="17" max="17" width="11.625" style="105" bestFit="1" customWidth="1"/>
    <col min="18" max="18" width="13.875" style="105" bestFit="1" customWidth="1"/>
    <col min="19" max="16384" width="9" style="105"/>
  </cols>
  <sheetData>
    <row r="1" spans="1:15" customFormat="1" ht="13.5">
      <c r="A1" s="12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>
        <v>1</v>
      </c>
    </row>
    <row r="2" spans="1:15" customFormat="1" ht="13.5" customHeight="1">
      <c r="A2" s="138"/>
      <c r="B2" s="128"/>
      <c r="C2" s="128"/>
      <c r="D2" s="138"/>
      <c r="E2" s="138"/>
      <c r="F2" s="134"/>
      <c r="G2" s="138"/>
      <c r="H2" s="138"/>
      <c r="I2" s="138"/>
      <c r="J2" s="138"/>
      <c r="K2" s="138"/>
      <c r="L2" s="138"/>
      <c r="M2" s="134"/>
      <c r="N2" s="138"/>
      <c r="O2" s="174">
        <f>ROW()</f>
        <v>2</v>
      </c>
    </row>
    <row r="3" spans="1:15" customFormat="1" ht="31.5" customHeight="1">
      <c r="A3" s="138"/>
      <c r="B3" s="157"/>
      <c r="C3" s="158"/>
      <c r="D3" s="158"/>
      <c r="E3" s="158"/>
      <c r="F3" s="188" t="s">
        <v>217</v>
      </c>
      <c r="G3" s="158"/>
      <c r="H3" s="158"/>
      <c r="I3" s="158"/>
      <c r="J3" s="158"/>
      <c r="K3" s="158"/>
      <c r="L3" s="158"/>
      <c r="M3" s="158"/>
      <c r="N3" s="158"/>
    </row>
    <row r="4" spans="1:15" customFormat="1" ht="15.75" customHeight="1">
      <c r="A4" s="138"/>
      <c r="B4" s="175"/>
      <c r="C4" s="236" t="s">
        <v>224</v>
      </c>
      <c r="D4" s="237"/>
      <c r="E4" s="237"/>
      <c r="F4" s="238"/>
      <c r="G4" s="236" t="s">
        <v>225</v>
      </c>
      <c r="H4" s="237"/>
      <c r="I4" s="237"/>
      <c r="J4" s="237"/>
      <c r="K4" s="237"/>
      <c r="L4" s="239" t="s">
        <v>228</v>
      </c>
      <c r="M4" s="176"/>
      <c r="N4" s="151"/>
    </row>
    <row r="5" spans="1:15" customFormat="1" ht="37.5" customHeight="1">
      <c r="A5" s="138"/>
      <c r="B5" s="135"/>
      <c r="C5" s="219"/>
      <c r="D5" s="18"/>
      <c r="E5" s="18"/>
      <c r="F5" s="103"/>
      <c r="G5" s="219"/>
      <c r="H5" s="18"/>
      <c r="I5" s="18"/>
      <c r="J5" s="18"/>
      <c r="K5" s="18"/>
      <c r="L5" s="19"/>
      <c r="M5" s="184"/>
      <c r="N5" s="103"/>
    </row>
    <row r="6" spans="1:15" s="138" customFormat="1" ht="42.75" customHeight="1">
      <c r="B6" s="20"/>
      <c r="C6" s="390" t="s">
        <v>214</v>
      </c>
      <c r="D6" s="390"/>
      <c r="E6" s="390"/>
      <c r="F6" s="216"/>
      <c r="G6" s="216"/>
      <c r="H6" s="216"/>
      <c r="I6" s="216"/>
      <c r="J6" s="216"/>
      <c r="K6" s="216"/>
      <c r="L6" s="331" t="s">
        <v>421</v>
      </c>
      <c r="M6" s="215"/>
      <c r="N6" s="93"/>
    </row>
    <row r="7" spans="1:15" s="138" customFormat="1" ht="42.75" customHeight="1">
      <c r="B7" s="19"/>
      <c r="C7" s="217" t="s">
        <v>219</v>
      </c>
      <c r="D7" s="217"/>
      <c r="E7" s="217"/>
      <c r="F7" s="218"/>
      <c r="G7" s="218"/>
      <c r="H7" s="218"/>
      <c r="I7" s="218"/>
      <c r="J7" s="218"/>
      <c r="K7" s="218"/>
      <c r="L7" s="218"/>
      <c r="M7" s="184"/>
      <c r="N7" s="103"/>
    </row>
    <row r="8" spans="1:15" s="138" customFormat="1" ht="29.25" customHeight="1" thickBot="1">
      <c r="B8" s="135"/>
      <c r="C8" s="236" t="s">
        <v>229</v>
      </c>
      <c r="D8" s="178"/>
      <c r="E8" s="178"/>
      <c r="F8" s="151"/>
      <c r="G8" s="236" t="s">
        <v>420</v>
      </c>
      <c r="H8" s="18"/>
      <c r="I8" s="18"/>
      <c r="J8" s="18"/>
      <c r="K8" s="18"/>
      <c r="L8" s="18"/>
      <c r="M8" s="176"/>
      <c r="N8" s="151"/>
    </row>
    <row r="9" spans="1:15" customFormat="1" ht="29.25" customHeight="1" thickBot="1">
      <c r="A9" s="138"/>
      <c r="B9" s="135"/>
      <c r="C9" s="179"/>
      <c r="D9" s="18"/>
      <c r="E9" s="18"/>
      <c r="F9" s="220"/>
      <c r="G9" s="180"/>
      <c r="H9" s="378"/>
      <c r="I9" s="379"/>
      <c r="J9" s="379"/>
      <c r="K9" s="380"/>
      <c r="L9" s="18"/>
      <c r="M9" s="18"/>
      <c r="N9" s="177"/>
    </row>
    <row r="10" spans="1:15" customFormat="1" ht="29.25" customHeight="1">
      <c r="A10" s="138"/>
      <c r="B10" s="135"/>
      <c r="C10" s="179"/>
      <c r="D10" s="120"/>
      <c r="E10" s="120"/>
      <c r="F10" s="220"/>
      <c r="G10" s="180"/>
      <c r="H10" s="180"/>
      <c r="I10" s="18"/>
      <c r="J10" s="18"/>
      <c r="K10" s="179"/>
      <c r="L10" s="18"/>
      <c r="M10" s="18"/>
      <c r="N10" s="177"/>
    </row>
    <row r="11" spans="1:15" customFormat="1" ht="29.25" customHeight="1">
      <c r="A11" s="138"/>
      <c r="B11" s="135"/>
      <c r="C11" s="179"/>
      <c r="D11" s="125"/>
      <c r="E11" s="125"/>
      <c r="F11" s="221" t="str">
        <f>IF($C$2="","",$C$2)</f>
        <v/>
      </c>
      <c r="G11" s="181"/>
      <c r="H11" s="181"/>
      <c r="I11" s="181"/>
      <c r="J11" s="181"/>
      <c r="K11" s="181"/>
      <c r="L11" s="18"/>
      <c r="M11" s="18"/>
      <c r="N11" s="177"/>
    </row>
    <row r="12" spans="1:15" customFormat="1" ht="36.75" customHeight="1">
      <c r="A12" s="138"/>
      <c r="B12" s="19"/>
      <c r="C12" s="184"/>
      <c r="D12" s="186" t="str">
        <f>IF($B$2="","",$B$2)</f>
        <v/>
      </c>
      <c r="E12" s="186"/>
      <c r="F12" s="222"/>
      <c r="G12" s="185"/>
      <c r="H12" s="185"/>
      <c r="I12" s="185"/>
      <c r="J12" s="185"/>
      <c r="K12" s="187"/>
      <c r="L12" s="184"/>
      <c r="M12" s="184"/>
      <c r="N12" s="103"/>
    </row>
    <row r="13" spans="1:15" customFormat="1" ht="13.5" customHeight="1">
      <c r="A13" s="138"/>
      <c r="B13" s="18"/>
      <c r="C13" s="18"/>
      <c r="D13" s="183"/>
      <c r="E13" s="183"/>
      <c r="F13" s="182"/>
      <c r="G13" s="182"/>
      <c r="H13" s="182"/>
      <c r="I13" s="182"/>
      <c r="J13" s="182"/>
      <c r="K13" s="182"/>
      <c r="L13" s="182"/>
      <c r="M13" s="182"/>
      <c r="N13" s="18"/>
    </row>
    <row r="14" spans="1:15" customFormat="1" ht="26.25" customHeight="1">
      <c r="A14" s="138"/>
      <c r="B14" s="189"/>
      <c r="C14" s="235" t="s">
        <v>226</v>
      </c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191"/>
    </row>
    <row r="15" spans="1:15" customFormat="1" ht="26.25" customHeight="1">
      <c r="A15" s="138"/>
      <c r="B15" s="192"/>
      <c r="C15" s="224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4"/>
    </row>
    <row r="16" spans="1:15" customFormat="1" ht="26.25" customHeight="1">
      <c r="A16" s="138"/>
      <c r="B16" s="192"/>
      <c r="C16" s="225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4"/>
    </row>
    <row r="17" spans="1:18" customFormat="1" ht="26.25" customHeight="1">
      <c r="A17" s="138"/>
      <c r="B17" s="192"/>
      <c r="C17" s="226"/>
      <c r="D17" s="224"/>
      <c r="E17" s="224"/>
      <c r="F17" s="193"/>
      <c r="G17" s="193"/>
      <c r="H17" s="193"/>
      <c r="I17" s="193"/>
      <c r="J17" s="193"/>
      <c r="K17" s="193"/>
      <c r="L17" s="193"/>
      <c r="M17" s="193"/>
      <c r="N17" s="194"/>
      <c r="Q17" s="240" t="s">
        <v>204</v>
      </c>
      <c r="R17" s="240" t="s">
        <v>205</v>
      </c>
    </row>
    <row r="18" spans="1:18" customFormat="1" ht="26.25" customHeight="1">
      <c r="A18" s="138"/>
      <c r="B18" s="192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4"/>
      <c r="Q18" s="240" t="s">
        <v>198</v>
      </c>
      <c r="R18" s="240" t="s">
        <v>200</v>
      </c>
    </row>
    <row r="19" spans="1:18" customFormat="1" ht="26.25" customHeight="1">
      <c r="A19" s="138"/>
      <c r="B19" s="212"/>
      <c r="C19" s="213"/>
      <c r="D19" s="227"/>
      <c r="E19" s="227"/>
      <c r="F19" s="213"/>
      <c r="G19" s="213"/>
      <c r="H19" s="213"/>
      <c r="I19" s="213"/>
      <c r="J19" s="213"/>
      <c r="K19" s="213"/>
      <c r="L19" s="213"/>
      <c r="M19" s="213"/>
      <c r="N19" s="214"/>
      <c r="Q19" s="174"/>
      <c r="R19" s="174"/>
    </row>
    <row r="20" spans="1:18" customFormat="1" ht="8.25" customHeight="1">
      <c r="A20" s="138"/>
      <c r="B20" s="138"/>
      <c r="C20" s="138"/>
      <c r="D20" s="156"/>
      <c r="E20" s="156"/>
      <c r="F20" s="159"/>
      <c r="G20" s="155"/>
      <c r="H20" s="155"/>
      <c r="I20" s="138"/>
      <c r="J20" s="138"/>
      <c r="K20" s="138"/>
      <c r="L20" s="138"/>
      <c r="M20" s="138"/>
      <c r="N20" s="138"/>
      <c r="Q20" s="174"/>
      <c r="R20" s="174"/>
    </row>
    <row r="21" spans="1:18" customFormat="1" ht="26.25" customHeight="1">
      <c r="A21" s="138"/>
      <c r="B21" s="189"/>
      <c r="C21" s="235" t="s">
        <v>227</v>
      </c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1"/>
      <c r="Q21" s="174"/>
      <c r="R21" s="174"/>
    </row>
    <row r="22" spans="1:18" customFormat="1" ht="26.25" customHeight="1">
      <c r="A22" s="138"/>
      <c r="B22" s="192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4"/>
      <c r="Q22" s="174"/>
      <c r="R22" s="174"/>
    </row>
    <row r="23" spans="1:18" customFormat="1" ht="26.25" customHeight="1">
      <c r="A23" s="138"/>
      <c r="B23" s="192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4"/>
      <c r="Q23" s="241" t="s">
        <v>201</v>
      </c>
      <c r="R23" s="241" t="s">
        <v>202</v>
      </c>
    </row>
    <row r="24" spans="1:18" customFormat="1" ht="26.25" customHeight="1">
      <c r="A24" s="138"/>
      <c r="B24" s="192"/>
      <c r="C24" s="193"/>
      <c r="D24" s="193"/>
      <c r="E24" s="193"/>
      <c r="F24" s="193"/>
      <c r="G24" s="228"/>
      <c r="H24" s="229"/>
      <c r="I24" s="229"/>
      <c r="J24" s="229"/>
      <c r="K24" s="229"/>
      <c r="L24" s="229"/>
      <c r="M24" s="229"/>
      <c r="N24" s="194"/>
      <c r="Q24" s="241" t="s">
        <v>202</v>
      </c>
      <c r="R24" s="241" t="s">
        <v>203</v>
      </c>
    </row>
    <row r="25" spans="1:18" customFormat="1" ht="26.25" customHeight="1">
      <c r="A25" s="138"/>
      <c r="B25" s="192"/>
      <c r="C25" s="193"/>
      <c r="D25" s="193"/>
      <c r="E25" s="193"/>
      <c r="F25" s="193"/>
      <c r="G25" s="228"/>
      <c r="H25" s="229"/>
      <c r="I25" s="229"/>
      <c r="J25" s="229"/>
      <c r="K25" s="229"/>
      <c r="L25" s="230"/>
      <c r="M25" s="230"/>
      <c r="N25" s="231"/>
    </row>
    <row r="26" spans="1:18" customFormat="1" ht="26.25" customHeight="1">
      <c r="A26" s="138"/>
      <c r="B26" s="192"/>
      <c r="C26" s="193"/>
      <c r="D26" s="193"/>
      <c r="E26" s="193"/>
      <c r="F26" s="193"/>
      <c r="G26" s="228"/>
      <c r="H26" s="232"/>
      <c r="I26" s="232"/>
      <c r="J26" s="232"/>
      <c r="K26" s="232"/>
      <c r="L26" s="230"/>
      <c r="M26" s="230"/>
      <c r="N26" s="194"/>
    </row>
    <row r="27" spans="1:18" customFormat="1" ht="26.25" customHeight="1">
      <c r="A27" s="138"/>
      <c r="B27" s="192"/>
      <c r="C27" s="193"/>
      <c r="D27" s="193"/>
      <c r="E27" s="193"/>
      <c r="F27" s="193"/>
      <c r="G27" s="228"/>
      <c r="H27" s="229"/>
      <c r="I27" s="229"/>
      <c r="J27" s="229"/>
      <c r="K27" s="229"/>
      <c r="L27" s="228"/>
      <c r="M27" s="193"/>
      <c r="N27" s="231"/>
    </row>
    <row r="28" spans="1:18" customFormat="1" ht="26.25" customHeight="1">
      <c r="A28" s="138"/>
      <c r="B28" s="192"/>
      <c r="C28" s="228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4"/>
    </row>
    <row r="29" spans="1:18" customFormat="1" ht="26.25" customHeight="1">
      <c r="A29" s="138"/>
      <c r="B29" s="192"/>
      <c r="C29" s="193"/>
      <c r="D29" s="193"/>
      <c r="E29" s="193"/>
      <c r="F29" s="233"/>
      <c r="G29" s="234"/>
      <c r="H29" s="234"/>
      <c r="I29" s="234"/>
      <c r="J29" s="234"/>
      <c r="K29" s="234"/>
      <c r="L29" s="226"/>
      <c r="M29" s="193"/>
      <c r="N29" s="194"/>
    </row>
    <row r="30" spans="1:18" customFormat="1" ht="26.25" customHeight="1">
      <c r="A30" s="138"/>
      <c r="B30" s="192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4"/>
    </row>
    <row r="31" spans="1:18" customFormat="1" ht="26.25" customHeight="1">
      <c r="A31" s="138"/>
      <c r="B31" s="212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4"/>
    </row>
    <row r="32" spans="1:18" customFormat="1" ht="13.5">
      <c r="A32" s="138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Q32" s="18"/>
      <c r="R32" s="18"/>
    </row>
    <row r="33" spans="1:15" s="115" customFormat="1" ht="12.75" customHeight="1">
      <c r="A33" s="174"/>
      <c r="B33" s="117"/>
      <c r="C33" s="117"/>
      <c r="D33" s="117"/>
      <c r="E33" s="117"/>
      <c r="F33" s="117"/>
      <c r="H33" s="116"/>
      <c r="I33" s="118"/>
      <c r="J33" s="118"/>
      <c r="K33" s="118"/>
      <c r="L33" s="118"/>
      <c r="M33" s="119"/>
      <c r="N33" s="118"/>
    </row>
    <row r="34" spans="1:15" s="115" customFormat="1" ht="39.75" customHeight="1">
      <c r="A34" s="174"/>
      <c r="B34" s="154"/>
      <c r="C34" s="377" t="s">
        <v>214</v>
      </c>
      <c r="D34" s="377"/>
      <c r="E34" s="377"/>
      <c r="F34" s="377"/>
      <c r="G34" s="377"/>
      <c r="H34" s="377"/>
      <c r="I34" s="377"/>
      <c r="J34" s="377"/>
      <c r="K34" s="377"/>
      <c r="L34" s="377"/>
      <c r="M34" s="377"/>
      <c r="N34" s="153"/>
      <c r="O34" s="174">
        <f>ROW()</f>
        <v>34</v>
      </c>
    </row>
    <row r="35" spans="1:15" s="115" customFormat="1" ht="15" customHeight="1">
      <c r="B35" s="383" t="s">
        <v>213</v>
      </c>
      <c r="C35" s="384"/>
      <c r="D35" s="384"/>
      <c r="E35" s="384"/>
      <c r="F35" s="385"/>
      <c r="G35" s="160" t="s">
        <v>215</v>
      </c>
      <c r="H35" s="161" t="s">
        <v>216</v>
      </c>
      <c r="I35" s="388" t="s">
        <v>189</v>
      </c>
      <c r="J35" s="389"/>
      <c r="K35" s="162" t="s">
        <v>140</v>
      </c>
      <c r="L35" s="386" t="s">
        <v>141</v>
      </c>
      <c r="M35" s="387"/>
      <c r="N35" s="163" t="s">
        <v>212</v>
      </c>
    </row>
    <row r="36" spans="1:15" s="115" customFormat="1" ht="26.25" customHeight="1">
      <c r="B36" s="164" t="str">
        <f>IF(AND($Q36=0,OR($S36="附帯工事費",$S36="本工事費")),$S36,IF($S36="工事価格計",VLOOKUP($S36,$Q$17:$R$18,2,FALSE),IF(OR($S36="共通仮設費",$S36="直接工事費計"),VLOOKUP($S36,$Q$23:$R$24,2,FALSE),IF(AND(R36=0,Q36&lt;=1),IF(S36="","",S36),""))))</f>
        <v/>
      </c>
      <c r="C36" s="165" t="str">
        <f>IF(R36=1,S36,"")</f>
        <v/>
      </c>
      <c r="D36" s="166" t="str">
        <f>IF(OR(R36=2,AND(Q36=2,H36="式")),S36,"")</f>
        <v/>
      </c>
      <c r="E36" s="166" t="str">
        <f>IF(R36=3,S36,"")</f>
        <v/>
      </c>
      <c r="F36" s="167" t="str">
        <f>IF(R36=4,S36,"")</f>
        <v/>
      </c>
      <c r="G36" s="340" t="str">
        <f>IF(Q36=2,"",IF(X36="","",X36))</f>
        <v/>
      </c>
      <c r="H36" s="168"/>
      <c r="I36" s="307"/>
      <c r="J36" s="169" t="str">
        <f>+IF(U36="","",IF(U36-INT(U36),U36-INT(U36),""))</f>
        <v/>
      </c>
      <c r="K36" s="170"/>
      <c r="L36" s="381" t="str">
        <f>IF(AND($S36="共通仮設費",$R36=0),$A33,IF($T36="","",$T36))</f>
        <v/>
      </c>
      <c r="M36" s="382"/>
      <c r="N36" s="170" t="str">
        <f>IF(R36=1,IF(V36="","",V36),"")</f>
        <v/>
      </c>
    </row>
    <row r="37" spans="1:15" s="115" customFormat="1" ht="26.25" customHeight="1">
      <c r="B37" s="164" t="str">
        <f t="shared" ref="B37:B63" si="0">IF(AND($Q37=0,OR($S37="附帯工事費",$S37="本工事費")),$S37,IF($S37="工事価格計",VLOOKUP($S37,$Q$17:$R$18,2,FALSE),IF(OR($S37="共通仮設費",$S37="直接工事費計"),VLOOKUP($S37,$Q$23:$R$24,2,FALSE),IF(AND(R37=0,Q37&lt;=1),IF(S37="","",S37),""))))</f>
        <v/>
      </c>
      <c r="C37" s="165" t="str">
        <f t="shared" ref="C37:C63" si="1">IF(R37=1,S37,"")</f>
        <v/>
      </c>
      <c r="D37" s="166" t="str">
        <f t="shared" ref="D37:D63" si="2">IF(OR(R37=2,AND(Q37=2,H37="式")),S37,"")</f>
        <v/>
      </c>
      <c r="E37" s="166" t="str">
        <f t="shared" ref="E37:E63" si="3">IF(R37=3,S37,"")</f>
        <v/>
      </c>
      <c r="F37" s="167" t="str">
        <f t="shared" ref="F37:F63" si="4">IF(R37=4,S37,"")</f>
        <v/>
      </c>
      <c r="G37" s="340" t="str">
        <f t="shared" ref="G37:G63" si="5">IF(Q37=2,"",IF(X37="","",X37))</f>
        <v/>
      </c>
      <c r="H37" s="161"/>
      <c r="I37" s="307"/>
      <c r="J37" s="169" t="str">
        <f t="shared" ref="J37:J63" si="6">+IF(U37="","",IF(U37-INT(U37),U37-INT(U37),""))</f>
        <v/>
      </c>
      <c r="K37" s="171"/>
      <c r="L37" s="381" t="str">
        <f>IF(AND($S37="共通仮設費",$R37=0),$A33,IF($T37="","",$T37))</f>
        <v/>
      </c>
      <c r="M37" s="382"/>
      <c r="N37" s="170" t="str">
        <f t="shared" ref="N37:N63" si="7">IF(R37=1,IF(V37="","",V37),"")</f>
        <v/>
      </c>
    </row>
    <row r="38" spans="1:15" s="115" customFormat="1" ht="26.25" customHeight="1">
      <c r="B38" s="164" t="str">
        <f t="shared" si="0"/>
        <v/>
      </c>
      <c r="C38" s="165" t="str">
        <f t="shared" si="1"/>
        <v/>
      </c>
      <c r="D38" s="166" t="str">
        <f t="shared" si="2"/>
        <v/>
      </c>
      <c r="E38" s="166" t="str">
        <f t="shared" si="3"/>
        <v/>
      </c>
      <c r="F38" s="167" t="str">
        <f t="shared" si="4"/>
        <v/>
      </c>
      <c r="G38" s="340" t="str">
        <f t="shared" si="5"/>
        <v/>
      </c>
      <c r="H38" s="161"/>
      <c r="I38" s="307"/>
      <c r="J38" s="169" t="str">
        <f t="shared" si="6"/>
        <v/>
      </c>
      <c r="K38" s="171"/>
      <c r="L38" s="381" t="str">
        <f>IF(AND($S38="共通仮設費",$R38=0),$A33,IF($T38="","",$T38))</f>
        <v/>
      </c>
      <c r="M38" s="382"/>
      <c r="N38" s="170" t="str">
        <f t="shared" si="7"/>
        <v/>
      </c>
    </row>
    <row r="39" spans="1:15" s="115" customFormat="1" ht="26.25" customHeight="1">
      <c r="B39" s="164" t="str">
        <f t="shared" si="0"/>
        <v/>
      </c>
      <c r="C39" s="165" t="str">
        <f t="shared" si="1"/>
        <v/>
      </c>
      <c r="D39" s="166" t="str">
        <f t="shared" si="2"/>
        <v/>
      </c>
      <c r="E39" s="166" t="str">
        <f t="shared" si="3"/>
        <v/>
      </c>
      <c r="F39" s="167" t="str">
        <f t="shared" si="4"/>
        <v/>
      </c>
      <c r="G39" s="340" t="str">
        <f t="shared" si="5"/>
        <v/>
      </c>
      <c r="H39" s="161"/>
      <c r="I39" s="307"/>
      <c r="J39" s="169" t="str">
        <f t="shared" si="6"/>
        <v/>
      </c>
      <c r="K39" s="171"/>
      <c r="L39" s="381" t="str">
        <f>IF(AND($S39="共通仮設費",$R39=0),$A33,IF($T39="","",$T39))</f>
        <v/>
      </c>
      <c r="M39" s="382"/>
      <c r="N39" s="170" t="str">
        <f t="shared" si="7"/>
        <v/>
      </c>
    </row>
    <row r="40" spans="1:15" s="115" customFormat="1" ht="26.25" customHeight="1">
      <c r="B40" s="164" t="str">
        <f t="shared" si="0"/>
        <v/>
      </c>
      <c r="C40" s="165" t="str">
        <f t="shared" si="1"/>
        <v/>
      </c>
      <c r="D40" s="166" t="str">
        <f t="shared" si="2"/>
        <v/>
      </c>
      <c r="E40" s="166" t="str">
        <f t="shared" si="3"/>
        <v/>
      </c>
      <c r="F40" s="167" t="str">
        <f t="shared" si="4"/>
        <v/>
      </c>
      <c r="G40" s="340" t="str">
        <f t="shared" si="5"/>
        <v/>
      </c>
      <c r="H40" s="161"/>
      <c r="I40" s="307"/>
      <c r="J40" s="169" t="str">
        <f t="shared" si="6"/>
        <v/>
      </c>
      <c r="K40" s="171"/>
      <c r="L40" s="381" t="str">
        <f>IF(AND($S40="共通仮設費",$R40=0),$A33,IF($T40="","",$T40))</f>
        <v/>
      </c>
      <c r="M40" s="382"/>
      <c r="N40" s="170" t="str">
        <f t="shared" si="7"/>
        <v/>
      </c>
    </row>
    <row r="41" spans="1:15" s="115" customFormat="1" ht="26.25" customHeight="1">
      <c r="B41" s="164" t="str">
        <f t="shared" si="0"/>
        <v/>
      </c>
      <c r="C41" s="165" t="str">
        <f t="shared" si="1"/>
        <v/>
      </c>
      <c r="D41" s="166" t="str">
        <f t="shared" si="2"/>
        <v/>
      </c>
      <c r="E41" s="166" t="str">
        <f t="shared" si="3"/>
        <v/>
      </c>
      <c r="F41" s="167" t="str">
        <f t="shared" si="4"/>
        <v/>
      </c>
      <c r="G41" s="340" t="str">
        <f t="shared" si="5"/>
        <v/>
      </c>
      <c r="H41" s="161"/>
      <c r="I41" s="307"/>
      <c r="J41" s="169" t="str">
        <f t="shared" si="6"/>
        <v/>
      </c>
      <c r="K41" s="171"/>
      <c r="L41" s="381" t="str">
        <f>IF(AND($S41="共通仮設費",$R41=0),$A33,IF($T41="","",$T41))</f>
        <v/>
      </c>
      <c r="M41" s="382"/>
      <c r="N41" s="170" t="str">
        <f t="shared" si="7"/>
        <v/>
      </c>
    </row>
    <row r="42" spans="1:15" s="115" customFormat="1" ht="26.25" customHeight="1">
      <c r="B42" s="164" t="str">
        <f t="shared" si="0"/>
        <v/>
      </c>
      <c r="C42" s="165" t="str">
        <f t="shared" si="1"/>
        <v/>
      </c>
      <c r="D42" s="166" t="str">
        <f t="shared" si="2"/>
        <v/>
      </c>
      <c r="E42" s="166" t="str">
        <f t="shared" si="3"/>
        <v/>
      </c>
      <c r="F42" s="167" t="str">
        <f t="shared" si="4"/>
        <v/>
      </c>
      <c r="G42" s="340" t="str">
        <f t="shared" si="5"/>
        <v/>
      </c>
      <c r="H42" s="161"/>
      <c r="I42" s="307"/>
      <c r="J42" s="169" t="str">
        <f t="shared" si="6"/>
        <v/>
      </c>
      <c r="K42" s="171"/>
      <c r="L42" s="381" t="str">
        <f>IF(AND($S42="共通仮設費",$R42=0),$A33,IF($T42="","",$T42))</f>
        <v/>
      </c>
      <c r="M42" s="382"/>
      <c r="N42" s="170" t="str">
        <f t="shared" si="7"/>
        <v/>
      </c>
    </row>
    <row r="43" spans="1:15" s="115" customFormat="1" ht="26.25" customHeight="1">
      <c r="B43" s="164" t="str">
        <f t="shared" si="0"/>
        <v/>
      </c>
      <c r="C43" s="165" t="str">
        <f t="shared" si="1"/>
        <v/>
      </c>
      <c r="D43" s="166" t="str">
        <f t="shared" si="2"/>
        <v/>
      </c>
      <c r="E43" s="166" t="str">
        <f t="shared" si="3"/>
        <v/>
      </c>
      <c r="F43" s="167" t="str">
        <f t="shared" si="4"/>
        <v/>
      </c>
      <c r="G43" s="340" t="str">
        <f t="shared" si="5"/>
        <v/>
      </c>
      <c r="H43" s="161"/>
      <c r="I43" s="307"/>
      <c r="J43" s="169" t="str">
        <f t="shared" si="6"/>
        <v/>
      </c>
      <c r="K43" s="171"/>
      <c r="L43" s="381" t="str">
        <f>IF(AND($S43="共通仮設費",$R43=0),$A33,IF($T43="","",$T43))</f>
        <v/>
      </c>
      <c r="M43" s="382"/>
      <c r="N43" s="170" t="str">
        <f t="shared" si="7"/>
        <v/>
      </c>
    </row>
    <row r="44" spans="1:15" s="115" customFormat="1" ht="26.25" customHeight="1">
      <c r="B44" s="164" t="str">
        <f t="shared" si="0"/>
        <v/>
      </c>
      <c r="C44" s="165" t="str">
        <f t="shared" si="1"/>
        <v/>
      </c>
      <c r="D44" s="166" t="str">
        <f t="shared" si="2"/>
        <v/>
      </c>
      <c r="E44" s="166" t="str">
        <f t="shared" si="3"/>
        <v/>
      </c>
      <c r="F44" s="167" t="str">
        <f t="shared" si="4"/>
        <v/>
      </c>
      <c r="G44" s="340" t="str">
        <f t="shared" si="5"/>
        <v/>
      </c>
      <c r="H44" s="161"/>
      <c r="I44" s="307"/>
      <c r="J44" s="169" t="str">
        <f t="shared" si="6"/>
        <v/>
      </c>
      <c r="K44" s="171"/>
      <c r="L44" s="381" t="str">
        <f>IF(AND($S44="共通仮設費",$R44=0),$A33,IF($T44="","",$T44))</f>
        <v/>
      </c>
      <c r="M44" s="382"/>
      <c r="N44" s="170" t="str">
        <f t="shared" si="7"/>
        <v/>
      </c>
    </row>
    <row r="45" spans="1:15" s="115" customFormat="1" ht="26.25" customHeight="1">
      <c r="B45" s="164" t="str">
        <f t="shared" si="0"/>
        <v/>
      </c>
      <c r="C45" s="165" t="str">
        <f t="shared" si="1"/>
        <v/>
      </c>
      <c r="D45" s="166" t="str">
        <f t="shared" si="2"/>
        <v/>
      </c>
      <c r="E45" s="166" t="str">
        <f t="shared" si="3"/>
        <v/>
      </c>
      <c r="F45" s="167" t="str">
        <f t="shared" si="4"/>
        <v/>
      </c>
      <c r="G45" s="340" t="str">
        <f t="shared" si="5"/>
        <v/>
      </c>
      <c r="H45" s="161"/>
      <c r="I45" s="307"/>
      <c r="J45" s="169" t="str">
        <f t="shared" si="6"/>
        <v/>
      </c>
      <c r="K45" s="171"/>
      <c r="L45" s="381" t="str">
        <f>IF(AND($S45="共通仮設費",$R45=0),$A33,IF($T45="","",$T45))</f>
        <v/>
      </c>
      <c r="M45" s="382"/>
      <c r="N45" s="170" t="str">
        <f t="shared" si="7"/>
        <v/>
      </c>
    </row>
    <row r="46" spans="1:15" s="115" customFormat="1" ht="26.25" customHeight="1">
      <c r="B46" s="164" t="str">
        <f t="shared" si="0"/>
        <v/>
      </c>
      <c r="C46" s="165" t="str">
        <f t="shared" si="1"/>
        <v/>
      </c>
      <c r="D46" s="166" t="str">
        <f t="shared" si="2"/>
        <v/>
      </c>
      <c r="E46" s="166" t="str">
        <f t="shared" si="3"/>
        <v/>
      </c>
      <c r="F46" s="167" t="str">
        <f t="shared" si="4"/>
        <v/>
      </c>
      <c r="G46" s="340" t="str">
        <f t="shared" si="5"/>
        <v/>
      </c>
      <c r="H46" s="161"/>
      <c r="I46" s="307"/>
      <c r="J46" s="169" t="str">
        <f t="shared" si="6"/>
        <v/>
      </c>
      <c r="K46" s="171"/>
      <c r="L46" s="381" t="str">
        <f>IF(AND($S46="共通仮設費",$R46=0),$A33,IF($T46="","",$T46))</f>
        <v/>
      </c>
      <c r="M46" s="382"/>
      <c r="N46" s="170" t="str">
        <f t="shared" si="7"/>
        <v/>
      </c>
    </row>
    <row r="47" spans="1:15" s="115" customFormat="1" ht="26.25" customHeight="1">
      <c r="B47" s="164" t="str">
        <f t="shared" si="0"/>
        <v/>
      </c>
      <c r="C47" s="165" t="str">
        <f t="shared" si="1"/>
        <v/>
      </c>
      <c r="D47" s="166" t="str">
        <f t="shared" si="2"/>
        <v/>
      </c>
      <c r="E47" s="166" t="str">
        <f t="shared" si="3"/>
        <v/>
      </c>
      <c r="F47" s="167" t="str">
        <f t="shared" si="4"/>
        <v/>
      </c>
      <c r="G47" s="340" t="str">
        <f t="shared" si="5"/>
        <v/>
      </c>
      <c r="H47" s="161"/>
      <c r="I47" s="307"/>
      <c r="J47" s="169" t="str">
        <f t="shared" si="6"/>
        <v/>
      </c>
      <c r="K47" s="171"/>
      <c r="L47" s="381" t="str">
        <f>IF(AND($S47="共通仮設費",$R47=0),$A33,IF($T47="","",$T47))</f>
        <v/>
      </c>
      <c r="M47" s="382"/>
      <c r="N47" s="170" t="str">
        <f t="shared" si="7"/>
        <v/>
      </c>
    </row>
    <row r="48" spans="1:15" s="115" customFormat="1" ht="26.25" customHeight="1">
      <c r="B48" s="164" t="str">
        <f t="shared" si="0"/>
        <v/>
      </c>
      <c r="C48" s="165" t="str">
        <f t="shared" si="1"/>
        <v/>
      </c>
      <c r="D48" s="166" t="str">
        <f t="shared" si="2"/>
        <v/>
      </c>
      <c r="E48" s="166" t="str">
        <f t="shared" si="3"/>
        <v/>
      </c>
      <c r="F48" s="167" t="str">
        <f t="shared" si="4"/>
        <v/>
      </c>
      <c r="G48" s="340" t="str">
        <f t="shared" si="5"/>
        <v/>
      </c>
      <c r="H48" s="161"/>
      <c r="I48" s="307"/>
      <c r="J48" s="169" t="str">
        <f t="shared" si="6"/>
        <v/>
      </c>
      <c r="K48" s="171"/>
      <c r="L48" s="381" t="str">
        <f>IF(AND($S48="共通仮設費",$R48=0),$A33,IF($T48="","",$T48))</f>
        <v/>
      </c>
      <c r="M48" s="382"/>
      <c r="N48" s="170" t="str">
        <f t="shared" si="7"/>
        <v/>
      </c>
    </row>
    <row r="49" spans="2:14" s="115" customFormat="1" ht="26.25" customHeight="1">
      <c r="B49" s="164" t="str">
        <f t="shared" si="0"/>
        <v/>
      </c>
      <c r="C49" s="165" t="str">
        <f t="shared" si="1"/>
        <v/>
      </c>
      <c r="D49" s="166" t="str">
        <f t="shared" si="2"/>
        <v/>
      </c>
      <c r="E49" s="166" t="str">
        <f t="shared" si="3"/>
        <v/>
      </c>
      <c r="F49" s="167" t="str">
        <f t="shared" si="4"/>
        <v/>
      </c>
      <c r="G49" s="340" t="str">
        <f t="shared" si="5"/>
        <v/>
      </c>
      <c r="H49" s="161"/>
      <c r="I49" s="307"/>
      <c r="J49" s="169" t="str">
        <f t="shared" si="6"/>
        <v/>
      </c>
      <c r="K49" s="171"/>
      <c r="L49" s="381" t="str">
        <f>IF(AND($S49="共通仮設費",$R49=0),$A33,IF($T49="","",$T49))</f>
        <v/>
      </c>
      <c r="M49" s="382"/>
      <c r="N49" s="170" t="str">
        <f t="shared" si="7"/>
        <v/>
      </c>
    </row>
    <row r="50" spans="2:14" s="115" customFormat="1" ht="26.25" customHeight="1">
      <c r="B50" s="164" t="str">
        <f t="shared" si="0"/>
        <v/>
      </c>
      <c r="C50" s="165" t="str">
        <f t="shared" si="1"/>
        <v/>
      </c>
      <c r="D50" s="166" t="str">
        <f t="shared" si="2"/>
        <v/>
      </c>
      <c r="E50" s="166" t="str">
        <f t="shared" si="3"/>
        <v/>
      </c>
      <c r="F50" s="167" t="str">
        <f t="shared" si="4"/>
        <v/>
      </c>
      <c r="G50" s="340" t="str">
        <f t="shared" si="5"/>
        <v/>
      </c>
      <c r="H50" s="161"/>
      <c r="I50" s="307"/>
      <c r="J50" s="169" t="str">
        <f t="shared" si="6"/>
        <v/>
      </c>
      <c r="K50" s="171"/>
      <c r="L50" s="381" t="str">
        <f>IF(AND($S50="共通仮設費",$R50=0),$A33,IF($T50="","",$T50))</f>
        <v/>
      </c>
      <c r="M50" s="382"/>
      <c r="N50" s="170" t="str">
        <f t="shared" si="7"/>
        <v/>
      </c>
    </row>
    <row r="51" spans="2:14" s="115" customFormat="1" ht="26.25" customHeight="1">
      <c r="B51" s="164" t="str">
        <f t="shared" si="0"/>
        <v/>
      </c>
      <c r="C51" s="165" t="str">
        <f t="shared" si="1"/>
        <v/>
      </c>
      <c r="D51" s="166" t="str">
        <f t="shared" si="2"/>
        <v/>
      </c>
      <c r="E51" s="166" t="str">
        <f t="shared" si="3"/>
        <v/>
      </c>
      <c r="F51" s="167" t="str">
        <f t="shared" si="4"/>
        <v/>
      </c>
      <c r="G51" s="340" t="str">
        <f t="shared" si="5"/>
        <v/>
      </c>
      <c r="H51" s="161"/>
      <c r="I51" s="307"/>
      <c r="J51" s="169" t="str">
        <f t="shared" si="6"/>
        <v/>
      </c>
      <c r="K51" s="171"/>
      <c r="L51" s="381" t="str">
        <f>IF(AND($S51="共通仮設費",$R51=0),$A33,IF($T51="","",$T51))</f>
        <v/>
      </c>
      <c r="M51" s="382"/>
      <c r="N51" s="170" t="str">
        <f t="shared" si="7"/>
        <v/>
      </c>
    </row>
    <row r="52" spans="2:14" s="115" customFormat="1" ht="26.25" customHeight="1">
      <c r="B52" s="164" t="str">
        <f t="shared" si="0"/>
        <v/>
      </c>
      <c r="C52" s="165" t="str">
        <f t="shared" si="1"/>
        <v/>
      </c>
      <c r="D52" s="166" t="str">
        <f t="shared" si="2"/>
        <v/>
      </c>
      <c r="E52" s="166" t="str">
        <f t="shared" si="3"/>
        <v/>
      </c>
      <c r="F52" s="167" t="str">
        <f t="shared" si="4"/>
        <v/>
      </c>
      <c r="G52" s="340" t="str">
        <f t="shared" si="5"/>
        <v/>
      </c>
      <c r="H52" s="161"/>
      <c r="I52" s="307"/>
      <c r="J52" s="169" t="str">
        <f t="shared" si="6"/>
        <v/>
      </c>
      <c r="K52" s="171"/>
      <c r="L52" s="381" t="str">
        <f>IF(AND($S52="共通仮設費",$R52=0),$A33,IF($T52="","",$T52))</f>
        <v/>
      </c>
      <c r="M52" s="382"/>
      <c r="N52" s="170" t="str">
        <f t="shared" si="7"/>
        <v/>
      </c>
    </row>
    <row r="53" spans="2:14" s="115" customFormat="1" ht="26.25" customHeight="1">
      <c r="B53" s="164" t="str">
        <f t="shared" si="0"/>
        <v/>
      </c>
      <c r="C53" s="165" t="str">
        <f t="shared" si="1"/>
        <v/>
      </c>
      <c r="D53" s="166" t="str">
        <f t="shared" si="2"/>
        <v/>
      </c>
      <c r="E53" s="166" t="str">
        <f t="shared" si="3"/>
        <v/>
      </c>
      <c r="F53" s="167" t="str">
        <f t="shared" si="4"/>
        <v/>
      </c>
      <c r="G53" s="340" t="str">
        <f t="shared" si="5"/>
        <v/>
      </c>
      <c r="H53" s="161"/>
      <c r="I53" s="307"/>
      <c r="J53" s="169" t="str">
        <f t="shared" si="6"/>
        <v/>
      </c>
      <c r="K53" s="171"/>
      <c r="L53" s="381" t="str">
        <f>IF(AND($S53="共通仮設費",$R53=0),$A33,IF($T53="","",$T53))</f>
        <v/>
      </c>
      <c r="M53" s="382"/>
      <c r="N53" s="170" t="str">
        <f t="shared" si="7"/>
        <v/>
      </c>
    </row>
    <row r="54" spans="2:14" s="115" customFormat="1" ht="26.25" customHeight="1">
      <c r="B54" s="164" t="str">
        <f t="shared" si="0"/>
        <v/>
      </c>
      <c r="C54" s="165" t="str">
        <f t="shared" si="1"/>
        <v/>
      </c>
      <c r="D54" s="166" t="str">
        <f t="shared" si="2"/>
        <v/>
      </c>
      <c r="E54" s="166" t="str">
        <f t="shared" si="3"/>
        <v/>
      </c>
      <c r="F54" s="167" t="str">
        <f t="shared" si="4"/>
        <v/>
      </c>
      <c r="G54" s="340" t="str">
        <f t="shared" si="5"/>
        <v/>
      </c>
      <c r="H54" s="161"/>
      <c r="I54" s="307"/>
      <c r="J54" s="169" t="str">
        <f t="shared" si="6"/>
        <v/>
      </c>
      <c r="K54" s="171"/>
      <c r="L54" s="381" t="str">
        <f>IF(AND($S54="共通仮設費",$R54=0),$A33,IF($T54="","",$T54))</f>
        <v/>
      </c>
      <c r="M54" s="382"/>
      <c r="N54" s="170" t="str">
        <f t="shared" si="7"/>
        <v/>
      </c>
    </row>
    <row r="55" spans="2:14" s="115" customFormat="1" ht="26.25" customHeight="1">
      <c r="B55" s="164" t="str">
        <f t="shared" si="0"/>
        <v/>
      </c>
      <c r="C55" s="165" t="str">
        <f t="shared" si="1"/>
        <v/>
      </c>
      <c r="D55" s="166" t="str">
        <f t="shared" si="2"/>
        <v/>
      </c>
      <c r="E55" s="166" t="str">
        <f t="shared" si="3"/>
        <v/>
      </c>
      <c r="F55" s="167" t="str">
        <f t="shared" si="4"/>
        <v/>
      </c>
      <c r="G55" s="340" t="str">
        <f t="shared" si="5"/>
        <v/>
      </c>
      <c r="H55" s="161"/>
      <c r="I55" s="307"/>
      <c r="J55" s="169" t="str">
        <f t="shared" si="6"/>
        <v/>
      </c>
      <c r="K55" s="171"/>
      <c r="L55" s="381" t="str">
        <f>IF(AND($S55="共通仮設費",$R55=0),$A33,IF($T55="","",$T55))</f>
        <v/>
      </c>
      <c r="M55" s="382"/>
      <c r="N55" s="170" t="str">
        <f t="shared" si="7"/>
        <v/>
      </c>
    </row>
    <row r="56" spans="2:14" s="115" customFormat="1" ht="26.25" customHeight="1">
      <c r="B56" s="164" t="str">
        <f t="shared" si="0"/>
        <v/>
      </c>
      <c r="C56" s="165" t="str">
        <f t="shared" si="1"/>
        <v/>
      </c>
      <c r="D56" s="166" t="str">
        <f t="shared" si="2"/>
        <v/>
      </c>
      <c r="E56" s="166" t="str">
        <f t="shared" si="3"/>
        <v/>
      </c>
      <c r="F56" s="167" t="str">
        <f t="shared" si="4"/>
        <v/>
      </c>
      <c r="G56" s="340" t="str">
        <f t="shared" si="5"/>
        <v/>
      </c>
      <c r="H56" s="161"/>
      <c r="I56" s="307"/>
      <c r="J56" s="169" t="str">
        <f t="shared" si="6"/>
        <v/>
      </c>
      <c r="K56" s="171"/>
      <c r="L56" s="381" t="str">
        <f>IF(AND($S56="共通仮設費",$R56=0),$A33,IF($T56="","",$T56))</f>
        <v/>
      </c>
      <c r="M56" s="382"/>
      <c r="N56" s="170" t="str">
        <f t="shared" si="7"/>
        <v/>
      </c>
    </row>
    <row r="57" spans="2:14" s="115" customFormat="1" ht="26.25" customHeight="1">
      <c r="B57" s="164" t="str">
        <f t="shared" si="0"/>
        <v/>
      </c>
      <c r="C57" s="165" t="str">
        <f t="shared" si="1"/>
        <v/>
      </c>
      <c r="D57" s="166" t="str">
        <f t="shared" si="2"/>
        <v/>
      </c>
      <c r="E57" s="166" t="str">
        <f t="shared" si="3"/>
        <v/>
      </c>
      <c r="F57" s="167" t="str">
        <f t="shared" si="4"/>
        <v/>
      </c>
      <c r="G57" s="340" t="str">
        <f t="shared" si="5"/>
        <v/>
      </c>
      <c r="H57" s="161"/>
      <c r="I57" s="307"/>
      <c r="J57" s="169" t="str">
        <f t="shared" si="6"/>
        <v/>
      </c>
      <c r="K57" s="171"/>
      <c r="L57" s="381" t="str">
        <f>IF(AND($S57="共通仮設費",$R57=0),$A33,IF($T57="","",$T57))</f>
        <v/>
      </c>
      <c r="M57" s="382"/>
      <c r="N57" s="170" t="str">
        <f t="shared" si="7"/>
        <v/>
      </c>
    </row>
    <row r="58" spans="2:14" s="115" customFormat="1" ht="26.25" customHeight="1">
      <c r="B58" s="164" t="str">
        <f t="shared" si="0"/>
        <v/>
      </c>
      <c r="C58" s="165" t="str">
        <f t="shared" si="1"/>
        <v/>
      </c>
      <c r="D58" s="166" t="str">
        <f t="shared" si="2"/>
        <v/>
      </c>
      <c r="E58" s="166" t="str">
        <f t="shared" si="3"/>
        <v/>
      </c>
      <c r="F58" s="167" t="str">
        <f t="shared" si="4"/>
        <v/>
      </c>
      <c r="G58" s="340" t="str">
        <f t="shared" si="5"/>
        <v/>
      </c>
      <c r="H58" s="161"/>
      <c r="I58" s="307"/>
      <c r="J58" s="169" t="str">
        <f t="shared" si="6"/>
        <v/>
      </c>
      <c r="K58" s="171"/>
      <c r="L58" s="381" t="str">
        <f>IF(AND($S58="共通仮設費",$R58=0),$A33,IF($T58="","",$T58))</f>
        <v/>
      </c>
      <c r="M58" s="382"/>
      <c r="N58" s="170" t="str">
        <f t="shared" si="7"/>
        <v/>
      </c>
    </row>
    <row r="59" spans="2:14" s="115" customFormat="1" ht="26.25" customHeight="1">
      <c r="B59" s="164" t="str">
        <f t="shared" si="0"/>
        <v/>
      </c>
      <c r="C59" s="165" t="str">
        <f t="shared" si="1"/>
        <v/>
      </c>
      <c r="D59" s="166" t="str">
        <f t="shared" si="2"/>
        <v/>
      </c>
      <c r="E59" s="166" t="str">
        <f t="shared" si="3"/>
        <v/>
      </c>
      <c r="F59" s="167" t="str">
        <f t="shared" si="4"/>
        <v/>
      </c>
      <c r="G59" s="340" t="str">
        <f t="shared" si="5"/>
        <v/>
      </c>
      <c r="H59" s="161"/>
      <c r="I59" s="307"/>
      <c r="J59" s="169" t="str">
        <f t="shared" si="6"/>
        <v/>
      </c>
      <c r="K59" s="171"/>
      <c r="L59" s="381" t="str">
        <f>IF(AND($S59="共通仮設費",$R59=0),$A33,IF($T59="","",$T59))</f>
        <v/>
      </c>
      <c r="M59" s="382"/>
      <c r="N59" s="170" t="str">
        <f t="shared" si="7"/>
        <v/>
      </c>
    </row>
    <row r="60" spans="2:14" s="115" customFormat="1" ht="26.25" customHeight="1">
      <c r="B60" s="164" t="str">
        <f t="shared" si="0"/>
        <v/>
      </c>
      <c r="C60" s="165" t="str">
        <f>IF(R60=1,S60,"")</f>
        <v/>
      </c>
      <c r="D60" s="166" t="str">
        <f>IF(OR(R60=2,AND(Q60=2,H60="式")),S60,"")</f>
        <v/>
      </c>
      <c r="E60" s="166" t="str">
        <f>IF(R60=3,S60,"")</f>
        <v/>
      </c>
      <c r="F60" s="167" t="str">
        <f t="shared" si="4"/>
        <v/>
      </c>
      <c r="G60" s="340" t="str">
        <f t="shared" si="5"/>
        <v/>
      </c>
      <c r="H60" s="161"/>
      <c r="I60" s="307"/>
      <c r="J60" s="169" t="str">
        <f>+IF(U60="","",IF(U60-INT(U60),U60-INT(U60),""))</f>
        <v/>
      </c>
      <c r="K60" s="171"/>
      <c r="L60" s="381" t="str">
        <f>IF(AND($S60="共通仮設費",$R60=0),$A33,IF($T60="","",$T60))</f>
        <v/>
      </c>
      <c r="M60" s="382"/>
      <c r="N60" s="170" t="str">
        <f t="shared" si="7"/>
        <v/>
      </c>
    </row>
    <row r="61" spans="2:14" s="115" customFormat="1" ht="26.25" customHeight="1">
      <c r="B61" s="164" t="str">
        <f t="shared" si="0"/>
        <v/>
      </c>
      <c r="C61" s="165" t="str">
        <f>IF(R61=1,S61,"")</f>
        <v/>
      </c>
      <c r="D61" s="166" t="str">
        <f>IF(OR(R61=2,AND(Q61=2,H61="式")),S61,"")</f>
        <v/>
      </c>
      <c r="E61" s="166" t="str">
        <f>IF(R61=3,S61,"")</f>
        <v/>
      </c>
      <c r="F61" s="167" t="str">
        <f t="shared" si="4"/>
        <v/>
      </c>
      <c r="G61" s="340" t="str">
        <f t="shared" si="5"/>
        <v/>
      </c>
      <c r="H61" s="161"/>
      <c r="I61" s="307"/>
      <c r="J61" s="169" t="str">
        <f>+IF(U61="","",IF(U61-INT(U61),U61-INT(U61),""))</f>
        <v/>
      </c>
      <c r="K61" s="171"/>
      <c r="L61" s="381" t="str">
        <f>IF(AND($S61="共通仮設費",$R61=0),$A33,IF($T61="","",$T61))</f>
        <v/>
      </c>
      <c r="M61" s="382"/>
      <c r="N61" s="170" t="str">
        <f t="shared" si="7"/>
        <v/>
      </c>
    </row>
    <row r="62" spans="2:14" s="115" customFormat="1" ht="26.25" customHeight="1">
      <c r="B62" s="164" t="str">
        <f t="shared" si="0"/>
        <v/>
      </c>
      <c r="C62" s="165" t="str">
        <f t="shared" si="1"/>
        <v/>
      </c>
      <c r="D62" s="166" t="str">
        <f t="shared" si="2"/>
        <v/>
      </c>
      <c r="E62" s="166" t="str">
        <f t="shared" si="3"/>
        <v/>
      </c>
      <c r="F62" s="167" t="str">
        <f t="shared" si="4"/>
        <v/>
      </c>
      <c r="G62" s="340" t="str">
        <f t="shared" si="5"/>
        <v/>
      </c>
      <c r="H62" s="172"/>
      <c r="I62" s="307"/>
      <c r="J62" s="169" t="str">
        <f t="shared" si="6"/>
        <v/>
      </c>
      <c r="K62" s="173"/>
      <c r="L62" s="381" t="str">
        <f>IF(AND($S62="共通仮設費",$R62=0),$A33,IF($T62="","",$T62))</f>
        <v/>
      </c>
      <c r="M62" s="382"/>
      <c r="N62" s="170" t="str">
        <f t="shared" si="7"/>
        <v/>
      </c>
    </row>
    <row r="63" spans="2:14" s="115" customFormat="1" ht="26.25" customHeight="1">
      <c r="B63" s="164" t="str">
        <f t="shared" si="0"/>
        <v/>
      </c>
      <c r="C63" s="165" t="str">
        <f t="shared" si="1"/>
        <v/>
      </c>
      <c r="D63" s="166" t="str">
        <f t="shared" si="2"/>
        <v/>
      </c>
      <c r="E63" s="166" t="str">
        <f t="shared" si="3"/>
        <v/>
      </c>
      <c r="F63" s="167" t="str">
        <f t="shared" si="4"/>
        <v/>
      </c>
      <c r="G63" s="340" t="str">
        <f t="shared" si="5"/>
        <v/>
      </c>
      <c r="H63" s="172"/>
      <c r="I63" s="307"/>
      <c r="J63" s="169" t="str">
        <f t="shared" si="6"/>
        <v/>
      </c>
      <c r="K63" s="173"/>
      <c r="L63" s="381" t="str">
        <f>IF(AND($S63="共通仮設費",$R63=0),$A33,IF($T63="","",$T63))</f>
        <v/>
      </c>
      <c r="M63" s="382"/>
      <c r="N63" s="170" t="str">
        <f t="shared" si="7"/>
        <v/>
      </c>
    </row>
    <row r="64" spans="2:14" ht="28.5" customHeight="1"/>
    <row r="65" spans="1:15" s="115" customFormat="1" ht="12.75" customHeight="1">
      <c r="A65" s="174"/>
      <c r="B65" s="117"/>
      <c r="C65" s="117"/>
      <c r="D65" s="117"/>
      <c r="E65" s="117"/>
      <c r="F65" s="117"/>
      <c r="H65" s="116"/>
      <c r="I65" s="118"/>
      <c r="J65" s="118"/>
      <c r="K65" s="118"/>
      <c r="L65" s="118"/>
      <c r="M65" s="119"/>
      <c r="N65" s="118"/>
    </row>
    <row r="66" spans="1:15" s="115" customFormat="1" ht="39.75" customHeight="1">
      <c r="B66" s="154"/>
      <c r="C66" s="377" t="s">
        <v>214</v>
      </c>
      <c r="D66" s="377"/>
      <c r="E66" s="377"/>
      <c r="F66" s="377"/>
      <c r="G66" s="377"/>
      <c r="H66" s="377"/>
      <c r="I66" s="377"/>
      <c r="J66" s="377"/>
      <c r="K66" s="377"/>
      <c r="L66" s="377"/>
      <c r="M66" s="377"/>
      <c r="N66" s="153"/>
      <c r="O66" s="174">
        <f>ROW()</f>
        <v>66</v>
      </c>
    </row>
    <row r="67" spans="1:15" s="115" customFormat="1" ht="15" customHeight="1">
      <c r="B67" s="383" t="s">
        <v>213</v>
      </c>
      <c r="C67" s="384"/>
      <c r="D67" s="384"/>
      <c r="E67" s="384"/>
      <c r="F67" s="385"/>
      <c r="G67" s="195" t="s">
        <v>215</v>
      </c>
      <c r="H67" s="161" t="s">
        <v>216</v>
      </c>
      <c r="I67" s="388" t="s">
        <v>189</v>
      </c>
      <c r="J67" s="389"/>
      <c r="K67" s="162" t="s">
        <v>140</v>
      </c>
      <c r="L67" s="386" t="s">
        <v>141</v>
      </c>
      <c r="M67" s="387"/>
      <c r="N67" s="196" t="s">
        <v>212</v>
      </c>
    </row>
    <row r="68" spans="1:15" s="115" customFormat="1" ht="26.25" customHeight="1">
      <c r="B68" s="164" t="str">
        <f>IF(AND($Q68=0,OR($S68="附帯工事費",$S68="本工事費")),$S68,IF($S68="工事価格計",VLOOKUP($S68,$Q$17:$R$18,2,FALSE),IF(OR($S68="共通仮設費",$S68="直接工事費計"),VLOOKUP($S68,$Q$23:$R$24,2,FALSE),IF(AND(R68=0,Q68&lt;=1),IF(S68="","",S68),""))))</f>
        <v/>
      </c>
      <c r="C68" s="165" t="str">
        <f>IF(R68=1,S68,"")</f>
        <v/>
      </c>
      <c r="D68" s="166" t="str">
        <f>IF(OR(R68=2,AND(Q68=2,H68="式")),S68,"")</f>
        <v/>
      </c>
      <c r="E68" s="166" t="str">
        <f t="shared" ref="E68:E95" si="8">IF(R68=3,S68,"")</f>
        <v/>
      </c>
      <c r="F68" s="167" t="str">
        <f t="shared" ref="F68:F95" si="9">IF(R68=4,S68,"")</f>
        <v/>
      </c>
      <c r="G68" s="340" t="str">
        <f t="shared" ref="G68:G95" si="10">IF(Q68=2,"",IF(X68="","",X68))</f>
        <v/>
      </c>
      <c r="H68" s="168"/>
      <c r="I68" s="307"/>
      <c r="J68" s="169" t="str">
        <f>+IF(U68="","",IF(U68-INT(U68),U68-INT(U68),""))</f>
        <v/>
      </c>
      <c r="K68" s="170"/>
      <c r="L68" s="381" t="str">
        <f>IF(AND($S68="共通仮設費",$R68=0),$A65,IF($T68="","",$T68))</f>
        <v/>
      </c>
      <c r="M68" s="382"/>
      <c r="N68" s="170" t="str">
        <f>IF(R68=1,IF(V68="","",V68),"")</f>
        <v/>
      </c>
    </row>
    <row r="69" spans="1:15" s="115" customFormat="1" ht="26.25" customHeight="1">
      <c r="B69" s="164" t="str">
        <f t="shared" ref="B69:B95" si="11">IF(AND($Q69=0,OR($S69="附帯工事費",$S69="本工事費")),$S69,IF($S69="工事価格計",VLOOKUP($S69,$Q$17:$R$18,2,FALSE),IF(OR($S69="共通仮設費",$S69="直接工事費計"),VLOOKUP($S69,$Q$23:$R$24,2,FALSE),IF(AND(R69=0,Q69&lt;=1),IF(S69="","",S69),""))))</f>
        <v/>
      </c>
      <c r="C69" s="165" t="str">
        <f t="shared" ref="C69:C95" si="12">IF(R69=1,S69,"")</f>
        <v/>
      </c>
      <c r="D69" s="166" t="str">
        <f t="shared" ref="D69:D95" si="13">IF(OR(R69=2,AND(Q69=2,H69="式")),S69,"")</f>
        <v/>
      </c>
      <c r="E69" s="166" t="str">
        <f t="shared" si="8"/>
        <v/>
      </c>
      <c r="F69" s="167" t="str">
        <f t="shared" si="9"/>
        <v/>
      </c>
      <c r="G69" s="340" t="str">
        <f t="shared" si="10"/>
        <v/>
      </c>
      <c r="H69" s="161"/>
      <c r="I69" s="307"/>
      <c r="J69" s="169" t="str">
        <f t="shared" ref="J69:J95" si="14">+IF(U69="","",IF(U69-INT(U69),U69-INT(U69),""))</f>
        <v/>
      </c>
      <c r="K69" s="171"/>
      <c r="L69" s="381" t="str">
        <f>IF(AND($S69="共通仮設費",$R69=0),$A65,IF($T69="","",$T69))</f>
        <v/>
      </c>
      <c r="M69" s="382"/>
      <c r="N69" s="170" t="str">
        <f t="shared" ref="N69:N95" si="15">IF(R69=1,IF(V69="","",V69),"")</f>
        <v/>
      </c>
    </row>
    <row r="70" spans="1:15" s="115" customFormat="1" ht="26.25" customHeight="1">
      <c r="B70" s="164" t="str">
        <f t="shared" si="11"/>
        <v/>
      </c>
      <c r="C70" s="165" t="str">
        <f t="shared" si="12"/>
        <v/>
      </c>
      <c r="D70" s="166" t="str">
        <f t="shared" si="13"/>
        <v/>
      </c>
      <c r="E70" s="166" t="str">
        <f t="shared" si="8"/>
        <v/>
      </c>
      <c r="F70" s="167" t="str">
        <f t="shared" si="9"/>
        <v/>
      </c>
      <c r="G70" s="340" t="str">
        <f t="shared" si="10"/>
        <v/>
      </c>
      <c r="H70" s="161"/>
      <c r="I70" s="307"/>
      <c r="J70" s="169" t="str">
        <f t="shared" si="14"/>
        <v/>
      </c>
      <c r="K70" s="171"/>
      <c r="L70" s="381" t="str">
        <f>IF(AND($S70="共通仮設費",$R70=0),$A65,IF($T70="","",$T70))</f>
        <v/>
      </c>
      <c r="M70" s="382"/>
      <c r="N70" s="170" t="str">
        <f t="shared" si="15"/>
        <v/>
      </c>
    </row>
    <row r="71" spans="1:15" s="115" customFormat="1" ht="26.25" customHeight="1">
      <c r="B71" s="164" t="str">
        <f t="shared" si="11"/>
        <v/>
      </c>
      <c r="C71" s="165" t="str">
        <f t="shared" si="12"/>
        <v/>
      </c>
      <c r="D71" s="166" t="str">
        <f t="shared" si="13"/>
        <v/>
      </c>
      <c r="E71" s="166" t="str">
        <f t="shared" si="8"/>
        <v/>
      </c>
      <c r="F71" s="167" t="str">
        <f t="shared" si="9"/>
        <v/>
      </c>
      <c r="G71" s="340" t="str">
        <f t="shared" si="10"/>
        <v/>
      </c>
      <c r="H71" s="161"/>
      <c r="I71" s="307"/>
      <c r="J71" s="169" t="str">
        <f t="shared" si="14"/>
        <v/>
      </c>
      <c r="K71" s="171"/>
      <c r="L71" s="381" t="str">
        <f>IF(AND($S71="共通仮設費",$R71=0),$A65,IF($T71="","",$T71))</f>
        <v/>
      </c>
      <c r="M71" s="382"/>
      <c r="N71" s="170" t="str">
        <f t="shared" si="15"/>
        <v/>
      </c>
    </row>
    <row r="72" spans="1:15" s="115" customFormat="1" ht="26.25" customHeight="1">
      <c r="B72" s="164" t="str">
        <f t="shared" si="11"/>
        <v/>
      </c>
      <c r="C72" s="165" t="str">
        <f t="shared" si="12"/>
        <v/>
      </c>
      <c r="D72" s="166" t="str">
        <f t="shared" si="13"/>
        <v/>
      </c>
      <c r="E72" s="166" t="str">
        <f t="shared" si="8"/>
        <v/>
      </c>
      <c r="F72" s="167" t="str">
        <f t="shared" si="9"/>
        <v/>
      </c>
      <c r="G72" s="340" t="str">
        <f t="shared" si="10"/>
        <v/>
      </c>
      <c r="H72" s="161"/>
      <c r="I72" s="307"/>
      <c r="J72" s="169" t="str">
        <f t="shared" si="14"/>
        <v/>
      </c>
      <c r="K72" s="171"/>
      <c r="L72" s="381" t="str">
        <f>IF(AND($S72="共通仮設費",$R72=0),$A65,IF($T72="","",$T72))</f>
        <v/>
      </c>
      <c r="M72" s="382"/>
      <c r="N72" s="170" t="str">
        <f t="shared" si="15"/>
        <v/>
      </c>
    </row>
    <row r="73" spans="1:15" s="115" customFormat="1" ht="26.25" customHeight="1">
      <c r="B73" s="164" t="str">
        <f t="shared" si="11"/>
        <v/>
      </c>
      <c r="C73" s="165" t="str">
        <f t="shared" si="12"/>
        <v/>
      </c>
      <c r="D73" s="166" t="str">
        <f t="shared" si="13"/>
        <v/>
      </c>
      <c r="E73" s="166" t="str">
        <f t="shared" si="8"/>
        <v/>
      </c>
      <c r="F73" s="167" t="str">
        <f t="shared" si="9"/>
        <v/>
      </c>
      <c r="G73" s="340" t="str">
        <f t="shared" si="10"/>
        <v/>
      </c>
      <c r="H73" s="161"/>
      <c r="I73" s="307"/>
      <c r="J73" s="169" t="str">
        <f t="shared" si="14"/>
        <v/>
      </c>
      <c r="K73" s="171"/>
      <c r="L73" s="381" t="str">
        <f>IF(AND($S73="共通仮設費",$R73=0),$A65,IF($T73="","",$T73))</f>
        <v/>
      </c>
      <c r="M73" s="382"/>
      <c r="N73" s="170" t="str">
        <f t="shared" si="15"/>
        <v/>
      </c>
    </row>
    <row r="74" spans="1:15" s="115" customFormat="1" ht="26.25" customHeight="1">
      <c r="B74" s="164" t="str">
        <f t="shared" si="11"/>
        <v/>
      </c>
      <c r="C74" s="165" t="str">
        <f t="shared" si="12"/>
        <v/>
      </c>
      <c r="D74" s="166" t="str">
        <f t="shared" si="13"/>
        <v/>
      </c>
      <c r="E74" s="166" t="str">
        <f t="shared" si="8"/>
        <v/>
      </c>
      <c r="F74" s="167" t="str">
        <f t="shared" si="9"/>
        <v/>
      </c>
      <c r="G74" s="340" t="str">
        <f t="shared" si="10"/>
        <v/>
      </c>
      <c r="H74" s="161"/>
      <c r="I74" s="307"/>
      <c r="J74" s="169" t="str">
        <f t="shared" si="14"/>
        <v/>
      </c>
      <c r="K74" s="171"/>
      <c r="L74" s="381" t="str">
        <f>IF(AND($S74="共通仮設費",$R74=0),$A65,IF($T74="","",$T74))</f>
        <v/>
      </c>
      <c r="M74" s="382"/>
      <c r="N74" s="170" t="str">
        <f t="shared" si="15"/>
        <v/>
      </c>
    </row>
    <row r="75" spans="1:15" s="115" customFormat="1" ht="26.25" customHeight="1">
      <c r="B75" s="164" t="str">
        <f t="shared" si="11"/>
        <v/>
      </c>
      <c r="C75" s="165" t="str">
        <f t="shared" si="12"/>
        <v/>
      </c>
      <c r="D75" s="166" t="str">
        <f t="shared" si="13"/>
        <v/>
      </c>
      <c r="E75" s="166" t="str">
        <f t="shared" si="8"/>
        <v/>
      </c>
      <c r="F75" s="167" t="str">
        <f t="shared" si="9"/>
        <v/>
      </c>
      <c r="G75" s="340" t="str">
        <f t="shared" si="10"/>
        <v/>
      </c>
      <c r="H75" s="161"/>
      <c r="I75" s="307"/>
      <c r="J75" s="169" t="str">
        <f t="shared" si="14"/>
        <v/>
      </c>
      <c r="K75" s="171"/>
      <c r="L75" s="381" t="str">
        <f>IF(AND($S75="共通仮設費",$R75=0),$A65,IF($T75="","",$T75))</f>
        <v/>
      </c>
      <c r="M75" s="382"/>
      <c r="N75" s="170" t="str">
        <f t="shared" si="15"/>
        <v/>
      </c>
    </row>
    <row r="76" spans="1:15" s="115" customFormat="1" ht="26.25" customHeight="1">
      <c r="B76" s="164" t="str">
        <f t="shared" si="11"/>
        <v/>
      </c>
      <c r="C76" s="165" t="str">
        <f t="shared" si="12"/>
        <v/>
      </c>
      <c r="D76" s="166" t="str">
        <f t="shared" si="13"/>
        <v/>
      </c>
      <c r="E76" s="166" t="str">
        <f t="shared" si="8"/>
        <v/>
      </c>
      <c r="F76" s="167" t="str">
        <f t="shared" si="9"/>
        <v/>
      </c>
      <c r="G76" s="340" t="str">
        <f t="shared" si="10"/>
        <v/>
      </c>
      <c r="H76" s="161"/>
      <c r="I76" s="307"/>
      <c r="J76" s="169" t="str">
        <f t="shared" si="14"/>
        <v/>
      </c>
      <c r="K76" s="171"/>
      <c r="L76" s="381" t="str">
        <f>IF(AND($S76="共通仮設費",$R76=0),$A65,IF($T76="","",$T76))</f>
        <v/>
      </c>
      <c r="M76" s="382"/>
      <c r="N76" s="170" t="str">
        <f t="shared" si="15"/>
        <v/>
      </c>
    </row>
    <row r="77" spans="1:15" s="115" customFormat="1" ht="26.25" customHeight="1">
      <c r="B77" s="164" t="str">
        <f t="shared" si="11"/>
        <v/>
      </c>
      <c r="C77" s="165" t="str">
        <f t="shared" si="12"/>
        <v/>
      </c>
      <c r="D77" s="166" t="str">
        <f t="shared" si="13"/>
        <v/>
      </c>
      <c r="E77" s="166" t="str">
        <f t="shared" si="8"/>
        <v/>
      </c>
      <c r="F77" s="167" t="str">
        <f t="shared" si="9"/>
        <v/>
      </c>
      <c r="G77" s="340" t="str">
        <f t="shared" si="10"/>
        <v/>
      </c>
      <c r="H77" s="161"/>
      <c r="I77" s="307"/>
      <c r="J77" s="169" t="str">
        <f t="shared" si="14"/>
        <v/>
      </c>
      <c r="K77" s="171"/>
      <c r="L77" s="381" t="str">
        <f>IF(AND($S77="共通仮設費",$R77=0),$A65,IF($T77="","",$T77))</f>
        <v/>
      </c>
      <c r="M77" s="382"/>
      <c r="N77" s="170" t="str">
        <f t="shared" si="15"/>
        <v/>
      </c>
    </row>
    <row r="78" spans="1:15" s="115" customFormat="1" ht="26.25" customHeight="1">
      <c r="B78" s="164" t="str">
        <f t="shared" si="11"/>
        <v/>
      </c>
      <c r="C78" s="165" t="str">
        <f t="shared" si="12"/>
        <v/>
      </c>
      <c r="D78" s="166" t="str">
        <f t="shared" si="13"/>
        <v/>
      </c>
      <c r="E78" s="166" t="str">
        <f t="shared" si="8"/>
        <v/>
      </c>
      <c r="F78" s="167" t="str">
        <f t="shared" si="9"/>
        <v/>
      </c>
      <c r="G78" s="340" t="str">
        <f t="shared" si="10"/>
        <v/>
      </c>
      <c r="H78" s="161"/>
      <c r="I78" s="307"/>
      <c r="J78" s="169" t="str">
        <f t="shared" si="14"/>
        <v/>
      </c>
      <c r="K78" s="171"/>
      <c r="L78" s="381" t="str">
        <f>IF(AND($S78="共通仮設費",$R78=0),$A65,IF($T78="","",$T78))</f>
        <v/>
      </c>
      <c r="M78" s="382"/>
      <c r="N78" s="170" t="str">
        <f t="shared" si="15"/>
        <v/>
      </c>
    </row>
    <row r="79" spans="1:15" s="115" customFormat="1" ht="26.25" customHeight="1">
      <c r="B79" s="164" t="str">
        <f t="shared" si="11"/>
        <v/>
      </c>
      <c r="C79" s="165" t="str">
        <f t="shared" si="12"/>
        <v/>
      </c>
      <c r="D79" s="166" t="str">
        <f t="shared" si="13"/>
        <v/>
      </c>
      <c r="E79" s="166" t="str">
        <f t="shared" si="8"/>
        <v/>
      </c>
      <c r="F79" s="167" t="str">
        <f t="shared" si="9"/>
        <v/>
      </c>
      <c r="G79" s="340" t="str">
        <f t="shared" si="10"/>
        <v/>
      </c>
      <c r="H79" s="161"/>
      <c r="I79" s="307"/>
      <c r="J79" s="169" t="str">
        <f t="shared" si="14"/>
        <v/>
      </c>
      <c r="K79" s="171"/>
      <c r="L79" s="381" t="str">
        <f>IF(AND($S79="共通仮設費",$R79=0),$A65,IF($T79="","",$T79))</f>
        <v/>
      </c>
      <c r="M79" s="382"/>
      <c r="N79" s="170" t="str">
        <f t="shared" si="15"/>
        <v/>
      </c>
    </row>
    <row r="80" spans="1:15" s="115" customFormat="1" ht="26.25" customHeight="1">
      <c r="B80" s="164" t="str">
        <f t="shared" si="11"/>
        <v/>
      </c>
      <c r="C80" s="165" t="str">
        <f t="shared" si="12"/>
        <v/>
      </c>
      <c r="D80" s="166" t="str">
        <f t="shared" si="13"/>
        <v/>
      </c>
      <c r="E80" s="166" t="str">
        <f t="shared" si="8"/>
        <v/>
      </c>
      <c r="F80" s="167" t="str">
        <f t="shared" si="9"/>
        <v/>
      </c>
      <c r="G80" s="340" t="str">
        <f t="shared" si="10"/>
        <v/>
      </c>
      <c r="H80" s="161"/>
      <c r="I80" s="307"/>
      <c r="J80" s="169" t="str">
        <f t="shared" si="14"/>
        <v/>
      </c>
      <c r="K80" s="171"/>
      <c r="L80" s="381" t="str">
        <f>IF(AND($S80="共通仮設費",$R80=0),$A65,IF($T80="","",$T80))</f>
        <v/>
      </c>
      <c r="M80" s="382"/>
      <c r="N80" s="170" t="str">
        <f t="shared" si="15"/>
        <v/>
      </c>
    </row>
    <row r="81" spans="2:14" s="115" customFormat="1" ht="26.25" customHeight="1">
      <c r="B81" s="164" t="str">
        <f t="shared" si="11"/>
        <v/>
      </c>
      <c r="C81" s="165" t="str">
        <f t="shared" si="12"/>
        <v/>
      </c>
      <c r="D81" s="166" t="str">
        <f t="shared" si="13"/>
        <v/>
      </c>
      <c r="E81" s="166" t="str">
        <f t="shared" si="8"/>
        <v/>
      </c>
      <c r="F81" s="167" t="str">
        <f t="shared" si="9"/>
        <v/>
      </c>
      <c r="G81" s="340" t="str">
        <f t="shared" si="10"/>
        <v/>
      </c>
      <c r="H81" s="161"/>
      <c r="I81" s="307"/>
      <c r="J81" s="169" t="str">
        <f t="shared" si="14"/>
        <v/>
      </c>
      <c r="K81" s="171"/>
      <c r="L81" s="381" t="str">
        <f>IF(AND($S81="共通仮設費",$R81=0),$A65,IF($T81="","",$T81))</f>
        <v/>
      </c>
      <c r="M81" s="382"/>
      <c r="N81" s="170" t="str">
        <f t="shared" si="15"/>
        <v/>
      </c>
    </row>
    <row r="82" spans="2:14" s="115" customFormat="1" ht="26.25" customHeight="1">
      <c r="B82" s="164" t="str">
        <f t="shared" si="11"/>
        <v/>
      </c>
      <c r="C82" s="165" t="str">
        <f t="shared" si="12"/>
        <v/>
      </c>
      <c r="D82" s="166" t="str">
        <f t="shared" si="13"/>
        <v/>
      </c>
      <c r="E82" s="166" t="str">
        <f t="shared" si="8"/>
        <v/>
      </c>
      <c r="F82" s="167" t="str">
        <f t="shared" si="9"/>
        <v/>
      </c>
      <c r="G82" s="340" t="str">
        <f t="shared" si="10"/>
        <v/>
      </c>
      <c r="H82" s="161"/>
      <c r="I82" s="307"/>
      <c r="J82" s="169" t="str">
        <f t="shared" si="14"/>
        <v/>
      </c>
      <c r="K82" s="171"/>
      <c r="L82" s="381" t="str">
        <f>IF(AND($S82="共通仮設費",$R82=0),$A65,IF($T82="","",$T82))</f>
        <v/>
      </c>
      <c r="M82" s="382"/>
      <c r="N82" s="170" t="str">
        <f t="shared" si="15"/>
        <v/>
      </c>
    </row>
    <row r="83" spans="2:14" s="115" customFormat="1" ht="26.25" customHeight="1">
      <c r="B83" s="164" t="str">
        <f t="shared" si="11"/>
        <v/>
      </c>
      <c r="C83" s="165" t="str">
        <f t="shared" si="12"/>
        <v/>
      </c>
      <c r="D83" s="166" t="str">
        <f t="shared" si="13"/>
        <v/>
      </c>
      <c r="E83" s="166" t="str">
        <f t="shared" si="8"/>
        <v/>
      </c>
      <c r="F83" s="167" t="str">
        <f t="shared" si="9"/>
        <v/>
      </c>
      <c r="G83" s="340" t="str">
        <f t="shared" si="10"/>
        <v/>
      </c>
      <c r="H83" s="161"/>
      <c r="I83" s="307"/>
      <c r="J83" s="169" t="str">
        <f t="shared" si="14"/>
        <v/>
      </c>
      <c r="K83" s="171"/>
      <c r="L83" s="381" t="str">
        <f>IF(AND($S83="共通仮設費",$R83=0),$A65,IF($T83="","",$T83))</f>
        <v/>
      </c>
      <c r="M83" s="382"/>
      <c r="N83" s="170" t="str">
        <f t="shared" si="15"/>
        <v/>
      </c>
    </row>
    <row r="84" spans="2:14" s="115" customFormat="1" ht="26.25" customHeight="1">
      <c r="B84" s="164" t="str">
        <f t="shared" si="11"/>
        <v/>
      </c>
      <c r="C84" s="165" t="str">
        <f t="shared" si="12"/>
        <v/>
      </c>
      <c r="D84" s="166" t="str">
        <f t="shared" si="13"/>
        <v/>
      </c>
      <c r="E84" s="166" t="str">
        <f t="shared" si="8"/>
        <v/>
      </c>
      <c r="F84" s="167" t="str">
        <f t="shared" si="9"/>
        <v/>
      </c>
      <c r="G84" s="340" t="str">
        <f t="shared" si="10"/>
        <v/>
      </c>
      <c r="H84" s="161"/>
      <c r="I84" s="307"/>
      <c r="J84" s="169" t="str">
        <f t="shared" si="14"/>
        <v/>
      </c>
      <c r="K84" s="171"/>
      <c r="L84" s="381" t="str">
        <f>IF(AND($S84="共通仮設費",$R84=0),$A65,IF($T84="","",$T84))</f>
        <v/>
      </c>
      <c r="M84" s="382"/>
      <c r="N84" s="170" t="str">
        <f t="shared" si="15"/>
        <v/>
      </c>
    </row>
    <row r="85" spans="2:14" s="115" customFormat="1" ht="26.25" customHeight="1">
      <c r="B85" s="164" t="str">
        <f t="shared" si="11"/>
        <v/>
      </c>
      <c r="C85" s="165" t="str">
        <f t="shared" si="12"/>
        <v/>
      </c>
      <c r="D85" s="166" t="str">
        <f t="shared" si="13"/>
        <v/>
      </c>
      <c r="E85" s="166" t="str">
        <f t="shared" si="8"/>
        <v/>
      </c>
      <c r="F85" s="167" t="str">
        <f t="shared" si="9"/>
        <v/>
      </c>
      <c r="G85" s="340" t="str">
        <f t="shared" si="10"/>
        <v/>
      </c>
      <c r="H85" s="161"/>
      <c r="I85" s="307"/>
      <c r="J85" s="169" t="str">
        <f t="shared" si="14"/>
        <v/>
      </c>
      <c r="K85" s="171"/>
      <c r="L85" s="381" t="str">
        <f>IF(AND($S85="共通仮設費",$R85=0),$A65,IF($T85="","",$T85))</f>
        <v/>
      </c>
      <c r="M85" s="382"/>
      <c r="N85" s="170" t="str">
        <f t="shared" si="15"/>
        <v/>
      </c>
    </row>
    <row r="86" spans="2:14" s="115" customFormat="1" ht="26.25" customHeight="1">
      <c r="B86" s="164" t="str">
        <f t="shared" si="11"/>
        <v/>
      </c>
      <c r="C86" s="165" t="str">
        <f t="shared" si="12"/>
        <v/>
      </c>
      <c r="D86" s="166" t="str">
        <f t="shared" si="13"/>
        <v/>
      </c>
      <c r="E86" s="166" t="str">
        <f t="shared" si="8"/>
        <v/>
      </c>
      <c r="F86" s="167" t="str">
        <f t="shared" si="9"/>
        <v/>
      </c>
      <c r="G86" s="340" t="str">
        <f t="shared" si="10"/>
        <v/>
      </c>
      <c r="H86" s="161"/>
      <c r="I86" s="307"/>
      <c r="J86" s="169" t="str">
        <f t="shared" si="14"/>
        <v/>
      </c>
      <c r="K86" s="171"/>
      <c r="L86" s="381" t="str">
        <f>IF(AND($S86="共通仮設費",$R86=0),$A65,IF($T86="","",$T86))</f>
        <v/>
      </c>
      <c r="M86" s="382"/>
      <c r="N86" s="170" t="str">
        <f t="shared" si="15"/>
        <v/>
      </c>
    </row>
    <row r="87" spans="2:14" s="115" customFormat="1" ht="26.25" customHeight="1">
      <c r="B87" s="164" t="str">
        <f t="shared" si="11"/>
        <v/>
      </c>
      <c r="C87" s="165" t="str">
        <f t="shared" si="12"/>
        <v/>
      </c>
      <c r="D87" s="166" t="str">
        <f t="shared" si="13"/>
        <v/>
      </c>
      <c r="E87" s="166" t="str">
        <f t="shared" si="8"/>
        <v/>
      </c>
      <c r="F87" s="167" t="str">
        <f t="shared" si="9"/>
        <v/>
      </c>
      <c r="G87" s="340" t="str">
        <f t="shared" si="10"/>
        <v/>
      </c>
      <c r="H87" s="161"/>
      <c r="I87" s="307"/>
      <c r="J87" s="169" t="str">
        <f t="shared" si="14"/>
        <v/>
      </c>
      <c r="K87" s="171"/>
      <c r="L87" s="381" t="str">
        <f>IF(AND($S87="共通仮設費",$R87=0),$A65,IF($T87="","",$T87))</f>
        <v/>
      </c>
      <c r="M87" s="382"/>
      <c r="N87" s="170" t="str">
        <f t="shared" si="15"/>
        <v/>
      </c>
    </row>
    <row r="88" spans="2:14" s="115" customFormat="1" ht="26.25" customHeight="1">
      <c r="B88" s="164" t="str">
        <f t="shared" si="11"/>
        <v/>
      </c>
      <c r="C88" s="165" t="str">
        <f t="shared" si="12"/>
        <v/>
      </c>
      <c r="D88" s="166" t="str">
        <f t="shared" si="13"/>
        <v/>
      </c>
      <c r="E88" s="166" t="str">
        <f t="shared" si="8"/>
        <v/>
      </c>
      <c r="F88" s="167" t="str">
        <f t="shared" si="9"/>
        <v/>
      </c>
      <c r="G88" s="340" t="str">
        <f t="shared" si="10"/>
        <v/>
      </c>
      <c r="H88" s="161"/>
      <c r="I88" s="307"/>
      <c r="J88" s="169" t="str">
        <f t="shared" si="14"/>
        <v/>
      </c>
      <c r="K88" s="171"/>
      <c r="L88" s="381" t="str">
        <f>IF(AND($S88="共通仮設費",$R88=0),$A65,IF($T88="","",$T88))</f>
        <v/>
      </c>
      <c r="M88" s="382"/>
      <c r="N88" s="170" t="str">
        <f t="shared" si="15"/>
        <v/>
      </c>
    </row>
    <row r="89" spans="2:14" s="115" customFormat="1" ht="26.25" customHeight="1">
      <c r="B89" s="164" t="str">
        <f t="shared" si="11"/>
        <v/>
      </c>
      <c r="C89" s="165" t="str">
        <f t="shared" si="12"/>
        <v/>
      </c>
      <c r="D89" s="166" t="str">
        <f t="shared" si="13"/>
        <v/>
      </c>
      <c r="E89" s="166" t="str">
        <f t="shared" si="8"/>
        <v/>
      </c>
      <c r="F89" s="167" t="str">
        <f t="shared" si="9"/>
        <v/>
      </c>
      <c r="G89" s="340" t="str">
        <f t="shared" si="10"/>
        <v/>
      </c>
      <c r="H89" s="161"/>
      <c r="I89" s="307"/>
      <c r="J89" s="169" t="str">
        <f t="shared" si="14"/>
        <v/>
      </c>
      <c r="K89" s="171"/>
      <c r="L89" s="381" t="str">
        <f>IF(AND($S89="共通仮設費",$R89=0),$A65,IF($T89="","",$T89))</f>
        <v/>
      </c>
      <c r="M89" s="382"/>
      <c r="N89" s="170" t="str">
        <f t="shared" si="15"/>
        <v/>
      </c>
    </row>
    <row r="90" spans="2:14" s="115" customFormat="1" ht="26.25" customHeight="1">
      <c r="B90" s="164" t="str">
        <f t="shared" si="11"/>
        <v/>
      </c>
      <c r="C90" s="165" t="str">
        <f t="shared" si="12"/>
        <v/>
      </c>
      <c r="D90" s="166" t="str">
        <f t="shared" si="13"/>
        <v/>
      </c>
      <c r="E90" s="166" t="str">
        <f t="shared" si="8"/>
        <v/>
      </c>
      <c r="F90" s="167" t="str">
        <f t="shared" si="9"/>
        <v/>
      </c>
      <c r="G90" s="340" t="str">
        <f t="shared" si="10"/>
        <v/>
      </c>
      <c r="H90" s="161"/>
      <c r="I90" s="307"/>
      <c r="J90" s="169" t="str">
        <f t="shared" si="14"/>
        <v/>
      </c>
      <c r="K90" s="171"/>
      <c r="L90" s="381" t="str">
        <f>IF(AND($S90="共通仮設費",$R90=0),$A65,IF($T90="","",$T90))</f>
        <v/>
      </c>
      <c r="M90" s="382"/>
      <c r="N90" s="170" t="str">
        <f t="shared" si="15"/>
        <v/>
      </c>
    </row>
    <row r="91" spans="2:14" s="115" customFormat="1" ht="26.25" customHeight="1">
      <c r="B91" s="164" t="str">
        <f t="shared" si="11"/>
        <v/>
      </c>
      <c r="C91" s="165" t="str">
        <f t="shared" si="12"/>
        <v/>
      </c>
      <c r="D91" s="166" t="str">
        <f t="shared" si="13"/>
        <v/>
      </c>
      <c r="E91" s="166" t="str">
        <f t="shared" si="8"/>
        <v/>
      </c>
      <c r="F91" s="167" t="str">
        <f t="shared" si="9"/>
        <v/>
      </c>
      <c r="G91" s="340" t="str">
        <f t="shared" si="10"/>
        <v/>
      </c>
      <c r="H91" s="161"/>
      <c r="I91" s="307"/>
      <c r="J91" s="169" t="str">
        <f t="shared" si="14"/>
        <v/>
      </c>
      <c r="K91" s="171"/>
      <c r="L91" s="381" t="str">
        <f>IF(AND($S91="共通仮設費",$R91=0),$A65,IF($T91="","",$T91))</f>
        <v/>
      </c>
      <c r="M91" s="382"/>
      <c r="N91" s="170" t="str">
        <f t="shared" si="15"/>
        <v/>
      </c>
    </row>
    <row r="92" spans="2:14" s="115" customFormat="1" ht="26.25" customHeight="1">
      <c r="B92" s="164" t="str">
        <f t="shared" si="11"/>
        <v/>
      </c>
      <c r="C92" s="165" t="str">
        <f t="shared" si="12"/>
        <v/>
      </c>
      <c r="D92" s="166" t="str">
        <f t="shared" si="13"/>
        <v/>
      </c>
      <c r="E92" s="166" t="str">
        <f t="shared" si="8"/>
        <v/>
      </c>
      <c r="F92" s="167" t="str">
        <f t="shared" si="9"/>
        <v/>
      </c>
      <c r="G92" s="340" t="str">
        <f t="shared" si="10"/>
        <v/>
      </c>
      <c r="H92" s="161"/>
      <c r="I92" s="307"/>
      <c r="J92" s="169" t="str">
        <f t="shared" si="14"/>
        <v/>
      </c>
      <c r="K92" s="171"/>
      <c r="L92" s="381" t="str">
        <f>IF(AND($S92="共通仮設費",$R92=0),$A65,IF($T92="","",$T92))</f>
        <v/>
      </c>
      <c r="M92" s="382"/>
      <c r="N92" s="170" t="str">
        <f t="shared" si="15"/>
        <v/>
      </c>
    </row>
    <row r="93" spans="2:14" s="115" customFormat="1" ht="26.25" customHeight="1">
      <c r="B93" s="164" t="str">
        <f t="shared" si="11"/>
        <v/>
      </c>
      <c r="C93" s="165" t="str">
        <f t="shared" si="12"/>
        <v/>
      </c>
      <c r="D93" s="166" t="str">
        <f t="shared" si="13"/>
        <v/>
      </c>
      <c r="E93" s="166" t="str">
        <f t="shared" si="8"/>
        <v/>
      </c>
      <c r="F93" s="167" t="str">
        <f t="shared" si="9"/>
        <v/>
      </c>
      <c r="G93" s="340" t="str">
        <f t="shared" si="10"/>
        <v/>
      </c>
      <c r="H93" s="161"/>
      <c r="I93" s="307"/>
      <c r="J93" s="169" t="str">
        <f t="shared" si="14"/>
        <v/>
      </c>
      <c r="K93" s="171"/>
      <c r="L93" s="381" t="str">
        <f>IF(AND($S93="共通仮設費",$R93=0),$A65,IF($T93="","",$T93))</f>
        <v/>
      </c>
      <c r="M93" s="382"/>
      <c r="N93" s="170" t="str">
        <f t="shared" si="15"/>
        <v/>
      </c>
    </row>
    <row r="94" spans="2:14" s="115" customFormat="1" ht="26.25" customHeight="1">
      <c r="B94" s="164" t="str">
        <f t="shared" si="11"/>
        <v/>
      </c>
      <c r="C94" s="165" t="str">
        <f t="shared" si="12"/>
        <v/>
      </c>
      <c r="D94" s="166" t="str">
        <f t="shared" si="13"/>
        <v/>
      </c>
      <c r="E94" s="166" t="str">
        <f t="shared" si="8"/>
        <v/>
      </c>
      <c r="F94" s="167" t="str">
        <f t="shared" si="9"/>
        <v/>
      </c>
      <c r="G94" s="340" t="str">
        <f t="shared" si="10"/>
        <v/>
      </c>
      <c r="H94" s="172"/>
      <c r="I94" s="307"/>
      <c r="J94" s="169" t="str">
        <f t="shared" si="14"/>
        <v/>
      </c>
      <c r="K94" s="173"/>
      <c r="L94" s="381" t="str">
        <f>IF(AND($S94="共通仮設費",$R94=0),$A65,IF($T94="","",$T94))</f>
        <v/>
      </c>
      <c r="M94" s="382"/>
      <c r="N94" s="170" t="str">
        <f t="shared" si="15"/>
        <v/>
      </c>
    </row>
    <row r="95" spans="2:14" s="115" customFormat="1" ht="26.25" customHeight="1">
      <c r="B95" s="164" t="str">
        <f t="shared" si="11"/>
        <v/>
      </c>
      <c r="C95" s="165" t="str">
        <f t="shared" si="12"/>
        <v/>
      </c>
      <c r="D95" s="166" t="str">
        <f t="shared" si="13"/>
        <v/>
      </c>
      <c r="E95" s="166" t="str">
        <f t="shared" si="8"/>
        <v/>
      </c>
      <c r="F95" s="167" t="str">
        <f t="shared" si="9"/>
        <v/>
      </c>
      <c r="G95" s="340" t="str">
        <f t="shared" si="10"/>
        <v/>
      </c>
      <c r="H95" s="172"/>
      <c r="I95" s="307"/>
      <c r="J95" s="169" t="str">
        <f t="shared" si="14"/>
        <v/>
      </c>
      <c r="K95" s="173"/>
      <c r="L95" s="381" t="str">
        <f>IF(AND($S95="共通仮設費",$R95=0),$A65,IF($T95="","",$T95))</f>
        <v/>
      </c>
      <c r="M95" s="382"/>
      <c r="N95" s="170" t="str">
        <f t="shared" si="15"/>
        <v/>
      </c>
    </row>
    <row r="96" spans="2:14" ht="28.5" customHeight="1"/>
  </sheetData>
  <mergeCells count="68">
    <mergeCell ref="C6:E6"/>
    <mergeCell ref="L93:M93"/>
    <mergeCell ref="L83:M83"/>
    <mergeCell ref="L84:M84"/>
    <mergeCell ref="L85:M85"/>
    <mergeCell ref="L86:M86"/>
    <mergeCell ref="L87:M87"/>
    <mergeCell ref="L78:M78"/>
    <mergeCell ref="L79:M79"/>
    <mergeCell ref="L80:M80"/>
    <mergeCell ref="L81:M81"/>
    <mergeCell ref="L82:M82"/>
    <mergeCell ref="L73:M73"/>
    <mergeCell ref="L74:M74"/>
    <mergeCell ref="L75:M75"/>
    <mergeCell ref="L76:M76"/>
    <mergeCell ref="L94:M94"/>
    <mergeCell ref="L95:M95"/>
    <mergeCell ref="L88:M88"/>
    <mergeCell ref="L89:M89"/>
    <mergeCell ref="L90:M90"/>
    <mergeCell ref="L91:M91"/>
    <mergeCell ref="L92:M92"/>
    <mergeCell ref="L77:M77"/>
    <mergeCell ref="L68:M68"/>
    <mergeCell ref="L69:M69"/>
    <mergeCell ref="L70:M70"/>
    <mergeCell ref="L71:M71"/>
    <mergeCell ref="L72:M72"/>
    <mergeCell ref="C66:E66"/>
    <mergeCell ref="F66:M66"/>
    <mergeCell ref="B67:F67"/>
    <mergeCell ref="I67:J67"/>
    <mergeCell ref="L67:M67"/>
    <mergeCell ref="L63:M63"/>
    <mergeCell ref="L55:M55"/>
    <mergeCell ref="L56:M56"/>
    <mergeCell ref="L57:M57"/>
    <mergeCell ref="L58:M58"/>
    <mergeCell ref="L59:M59"/>
    <mergeCell ref="L61:M61"/>
    <mergeCell ref="L60:M60"/>
    <mergeCell ref="L62:M62"/>
    <mergeCell ref="L52:M52"/>
    <mergeCell ref="L53:M53"/>
    <mergeCell ref="L54:M54"/>
    <mergeCell ref="B35:F35"/>
    <mergeCell ref="L35:M35"/>
    <mergeCell ref="L36:M36"/>
    <mergeCell ref="L37:M37"/>
    <mergeCell ref="L39:M39"/>
    <mergeCell ref="I35:J35"/>
    <mergeCell ref="L49:M49"/>
    <mergeCell ref="L41:M41"/>
    <mergeCell ref="L38:M38"/>
    <mergeCell ref="L45:M45"/>
    <mergeCell ref="L46:M46"/>
    <mergeCell ref="L47:M47"/>
    <mergeCell ref="L48:M48"/>
    <mergeCell ref="C34:E34"/>
    <mergeCell ref="F34:M34"/>
    <mergeCell ref="H9:K9"/>
    <mergeCell ref="L50:M50"/>
    <mergeCell ref="L51:M51"/>
    <mergeCell ref="L44:M44"/>
    <mergeCell ref="L43:M43"/>
    <mergeCell ref="L42:M42"/>
    <mergeCell ref="L40:M40"/>
  </mergeCells>
  <phoneticPr fontId="3"/>
  <pageMargins left="0" right="0" top="0.59055118110236227" bottom="0" header="0.31496062992125984" footer="0"/>
  <pageSetup paperSize="9" scale="98" orientation="portrait" r:id="rId1"/>
  <headerFooter alignWithMargins="0"/>
  <rowBreaks count="2" manualBreakCount="2">
    <brk id="32" max="14" man="1"/>
    <brk id="64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view="pageBreakPreview" zoomScaleNormal="100" zoomScaleSheetLayoutView="100" workbookViewId="0">
      <selection activeCell="H3" sqref="H3"/>
    </sheetView>
  </sheetViews>
  <sheetFormatPr defaultRowHeight="13.5"/>
  <cols>
    <col min="1" max="1" width="3.375" customWidth="1"/>
    <col min="2" max="2" width="1.875" customWidth="1"/>
    <col min="3" max="3" width="3.125" customWidth="1"/>
    <col min="4" max="5" width="2.5" customWidth="1"/>
    <col min="6" max="6" width="1.875" customWidth="1"/>
    <col min="7" max="7" width="15.5" customWidth="1"/>
    <col min="8" max="8" width="19.375" customWidth="1"/>
    <col min="9" max="9" width="5.125" customWidth="1"/>
    <col min="10" max="10" width="9.375" customWidth="1"/>
    <col min="11" max="11" width="10.625" customWidth="1"/>
    <col min="12" max="12" width="10.25" customWidth="1"/>
    <col min="13" max="13" width="12.5" customWidth="1"/>
    <col min="14" max="14" width="3" customWidth="1"/>
  </cols>
  <sheetData>
    <row r="1" spans="1:22" s="138" customFormat="1" ht="38.25" customHeight="1">
      <c r="A1" s="273"/>
      <c r="B1" s="273"/>
      <c r="C1" s="298"/>
      <c r="D1" s="299"/>
      <c r="E1" s="299"/>
      <c r="F1" s="299"/>
      <c r="G1" s="299"/>
      <c r="H1" s="299"/>
      <c r="I1" s="273"/>
      <c r="L1" s="243"/>
      <c r="M1" s="244"/>
    </row>
    <row r="2" spans="1:22" s="138" customFormat="1" ht="16.5" customHeight="1">
      <c r="A2" s="273"/>
      <c r="B2" s="274"/>
      <c r="C2" s="300"/>
      <c r="D2" s="309"/>
      <c r="E2" s="309"/>
      <c r="F2" s="309"/>
      <c r="G2" s="309"/>
      <c r="H2" s="309"/>
      <c r="I2" s="309"/>
      <c r="J2" s="309"/>
      <c r="K2" s="309"/>
      <c r="L2" s="309"/>
      <c r="M2" s="311"/>
    </row>
    <row r="3" spans="1:22" s="138" customFormat="1" ht="33" customHeight="1">
      <c r="A3" s="273"/>
      <c r="B3" s="301"/>
      <c r="C3" s="302"/>
      <c r="D3" s="310"/>
      <c r="E3" s="310"/>
      <c r="F3" s="310"/>
      <c r="G3" s="341"/>
      <c r="H3" s="341" t="s">
        <v>426</v>
      </c>
      <c r="I3" s="393"/>
      <c r="J3" s="393"/>
      <c r="K3" s="393"/>
      <c r="L3" s="393"/>
      <c r="M3" s="394"/>
    </row>
    <row r="4" spans="1:22" s="105" customFormat="1" ht="15.75" customHeight="1">
      <c r="B4" s="303"/>
      <c r="C4" s="388" t="s">
        <v>430</v>
      </c>
      <c r="D4" s="391"/>
      <c r="E4" s="391"/>
      <c r="F4" s="391"/>
      <c r="G4" s="392"/>
      <c r="H4" s="308" t="s">
        <v>431</v>
      </c>
      <c r="I4" s="312" t="s">
        <v>133</v>
      </c>
      <c r="J4" s="312" t="s">
        <v>413</v>
      </c>
      <c r="K4" s="312" t="s">
        <v>414</v>
      </c>
      <c r="L4" s="312" t="s">
        <v>415</v>
      </c>
      <c r="M4" s="312" t="s">
        <v>416</v>
      </c>
    </row>
    <row r="5" spans="1:22" s="105" customFormat="1" ht="26.25" customHeight="1">
      <c r="B5" s="304"/>
      <c r="C5" s="313" t="str">
        <f>IF($V5=2,IF($Q5="","",$Q5),"")</f>
        <v/>
      </c>
      <c r="D5" s="314" t="str">
        <f>IF($V5=3,IF($Q5="","",$Q5),"")</f>
        <v/>
      </c>
      <c r="E5" s="314" t="str">
        <f>IF($V5=4,IF($Q5="","",$Q5),"")</f>
        <v/>
      </c>
      <c r="F5" s="315" t="str">
        <f>IF($V5=5,IF($Q5="","",$Q5),"")</f>
        <v/>
      </c>
      <c r="G5" s="316"/>
      <c r="H5" s="317"/>
      <c r="I5" s="337"/>
      <c r="J5" s="318"/>
      <c r="K5" s="319"/>
      <c r="L5" s="320" t="str">
        <f>IF(K5="",IF(W5="","",W5),IF(I5="","",+INT(I5*K5)))</f>
        <v/>
      </c>
      <c r="M5" s="306" t="str">
        <f>IF(AND(R5&lt;&gt;"",V5=1),R5,"")</f>
        <v/>
      </c>
      <c r="P5" s="245"/>
      <c r="Q5" s="245"/>
      <c r="R5" s="245"/>
      <c r="S5" s="245"/>
      <c r="T5" s="245"/>
      <c r="U5" s="245"/>
      <c r="V5" s="245"/>
    </row>
    <row r="6" spans="1:22" s="105" customFormat="1" ht="26.25" customHeight="1">
      <c r="B6" s="304"/>
      <c r="C6" s="313" t="str">
        <f t="shared" ref="C6:C32" si="0">IF($V6=2,IF($Q6="","",$Q6),"")</f>
        <v/>
      </c>
      <c r="D6" s="314" t="str">
        <f t="shared" ref="D6:D32" si="1">IF($V6=3,IF($Q6="","",$Q6),"")</f>
        <v/>
      </c>
      <c r="E6" s="314" t="str">
        <f t="shared" ref="E6:E32" si="2">IF($V6=4,IF($Q6="","",$Q6),"")</f>
        <v/>
      </c>
      <c r="F6" s="315" t="str">
        <f t="shared" ref="F6:F32" si="3">IF($V6=5,IF($Q6="","",$Q6),"")</f>
        <v/>
      </c>
      <c r="G6" s="316"/>
      <c r="H6" s="317"/>
      <c r="I6" s="337"/>
      <c r="J6" s="318"/>
      <c r="K6" s="319"/>
      <c r="L6" s="320" t="str">
        <f t="shared" ref="L6:L32" si="4">IF(K6="",IF(W6="","",W6),IF(I6="","",+INT(I6*K6)))</f>
        <v/>
      </c>
      <c r="M6" s="306" t="str">
        <f t="shared" ref="M6:M32" si="5">IF(AND(R6&lt;&gt;"",V6=1),R6,"")</f>
        <v/>
      </c>
      <c r="P6" s="245"/>
      <c r="Q6" s="245"/>
      <c r="R6" s="245"/>
      <c r="S6" s="245"/>
      <c r="T6" s="245"/>
      <c r="U6" s="245"/>
      <c r="V6" s="245"/>
    </row>
    <row r="7" spans="1:22" s="105" customFormat="1" ht="26.25" customHeight="1">
      <c r="B7" s="304"/>
      <c r="C7" s="313" t="str">
        <f t="shared" si="0"/>
        <v/>
      </c>
      <c r="D7" s="314" t="str">
        <f t="shared" si="1"/>
        <v/>
      </c>
      <c r="E7" s="314" t="str">
        <f t="shared" si="2"/>
        <v/>
      </c>
      <c r="F7" s="315" t="str">
        <f t="shared" si="3"/>
        <v/>
      </c>
      <c r="G7" s="316"/>
      <c r="H7" s="317"/>
      <c r="I7" s="337"/>
      <c r="J7" s="318"/>
      <c r="K7" s="319"/>
      <c r="L7" s="320" t="str">
        <f t="shared" si="4"/>
        <v/>
      </c>
      <c r="M7" s="306" t="str">
        <f t="shared" si="5"/>
        <v/>
      </c>
      <c r="P7" s="245"/>
      <c r="Q7" s="245"/>
      <c r="R7" s="245"/>
      <c r="S7" s="245"/>
      <c r="T7" s="245"/>
      <c r="U7" s="245"/>
      <c r="V7" s="245"/>
    </row>
    <row r="8" spans="1:22" s="105" customFormat="1" ht="26.25" customHeight="1">
      <c r="B8" s="304"/>
      <c r="C8" s="313" t="str">
        <f t="shared" si="0"/>
        <v/>
      </c>
      <c r="D8" s="314" t="str">
        <f t="shared" si="1"/>
        <v/>
      </c>
      <c r="E8" s="314" t="str">
        <f t="shared" si="2"/>
        <v/>
      </c>
      <c r="F8" s="315" t="str">
        <f t="shared" si="3"/>
        <v/>
      </c>
      <c r="G8" s="316"/>
      <c r="H8" s="317"/>
      <c r="I8" s="337"/>
      <c r="J8" s="318"/>
      <c r="K8" s="319"/>
      <c r="L8" s="320" t="str">
        <f t="shared" ref="L8:L17" si="6">IF(K8="",IF(W8="","",W8),IF(I8="","",+INT(I8*K8)))</f>
        <v/>
      </c>
      <c r="M8" s="306" t="str">
        <f t="shared" si="5"/>
        <v/>
      </c>
      <c r="P8" s="245"/>
      <c r="Q8" s="245"/>
      <c r="R8" s="245"/>
      <c r="S8" s="245"/>
      <c r="T8" s="245"/>
      <c r="U8" s="245"/>
      <c r="V8" s="245"/>
    </row>
    <row r="9" spans="1:22" s="105" customFormat="1" ht="26.25" customHeight="1">
      <c r="B9" s="304"/>
      <c r="C9" s="313" t="str">
        <f t="shared" si="0"/>
        <v/>
      </c>
      <c r="D9" s="314" t="str">
        <f t="shared" si="1"/>
        <v/>
      </c>
      <c r="E9" s="314" t="str">
        <f t="shared" si="2"/>
        <v/>
      </c>
      <c r="F9" s="315" t="str">
        <f t="shared" si="3"/>
        <v/>
      </c>
      <c r="G9" s="316"/>
      <c r="H9" s="317"/>
      <c r="I9" s="337"/>
      <c r="J9" s="318"/>
      <c r="K9" s="319"/>
      <c r="L9" s="320" t="str">
        <f t="shared" si="6"/>
        <v/>
      </c>
      <c r="M9" s="306" t="str">
        <f t="shared" si="5"/>
        <v/>
      </c>
      <c r="P9" s="245"/>
      <c r="Q9" s="245"/>
      <c r="R9" s="245"/>
      <c r="S9" s="245"/>
      <c r="T9" s="245"/>
      <c r="U9" s="245"/>
      <c r="V9" s="245"/>
    </row>
    <row r="10" spans="1:22" s="105" customFormat="1" ht="26.25" customHeight="1">
      <c r="B10" s="304"/>
      <c r="C10" s="313" t="str">
        <f t="shared" si="0"/>
        <v/>
      </c>
      <c r="D10" s="314" t="str">
        <f t="shared" si="1"/>
        <v/>
      </c>
      <c r="E10" s="314" t="str">
        <f t="shared" si="2"/>
        <v/>
      </c>
      <c r="F10" s="315" t="str">
        <f t="shared" si="3"/>
        <v/>
      </c>
      <c r="G10" s="316"/>
      <c r="H10" s="317"/>
      <c r="I10" s="337"/>
      <c r="J10" s="318"/>
      <c r="K10" s="319"/>
      <c r="L10" s="320" t="str">
        <f t="shared" si="6"/>
        <v/>
      </c>
      <c r="M10" s="306" t="str">
        <f t="shared" si="5"/>
        <v/>
      </c>
      <c r="P10" s="245"/>
      <c r="Q10" s="245"/>
      <c r="R10" s="245"/>
      <c r="S10" s="245"/>
      <c r="T10" s="245"/>
      <c r="U10" s="245"/>
      <c r="V10" s="245"/>
    </row>
    <row r="11" spans="1:22" s="105" customFormat="1" ht="26.25" customHeight="1">
      <c r="B11" s="304"/>
      <c r="C11" s="313" t="str">
        <f t="shared" si="0"/>
        <v/>
      </c>
      <c r="D11" s="314" t="str">
        <f t="shared" si="1"/>
        <v/>
      </c>
      <c r="E11" s="314" t="str">
        <f t="shared" si="2"/>
        <v/>
      </c>
      <c r="F11" s="315" t="str">
        <f t="shared" si="3"/>
        <v/>
      </c>
      <c r="G11" s="316"/>
      <c r="H11" s="317"/>
      <c r="I11" s="337"/>
      <c r="J11" s="318"/>
      <c r="K11" s="319"/>
      <c r="L11" s="320" t="str">
        <f t="shared" si="6"/>
        <v/>
      </c>
      <c r="M11" s="306" t="str">
        <f t="shared" si="5"/>
        <v/>
      </c>
      <c r="P11" s="245"/>
      <c r="Q11" s="245"/>
      <c r="R11" s="245"/>
      <c r="S11" s="245"/>
      <c r="T11" s="245"/>
      <c r="U11" s="245"/>
      <c r="V11" s="245"/>
    </row>
    <row r="12" spans="1:22" s="105" customFormat="1" ht="26.25" customHeight="1">
      <c r="B12" s="304"/>
      <c r="C12" s="313" t="str">
        <f t="shared" si="0"/>
        <v/>
      </c>
      <c r="D12" s="314" t="str">
        <f t="shared" si="1"/>
        <v/>
      </c>
      <c r="E12" s="314" t="str">
        <f t="shared" si="2"/>
        <v/>
      </c>
      <c r="F12" s="315" t="str">
        <f t="shared" si="3"/>
        <v/>
      </c>
      <c r="G12" s="316"/>
      <c r="H12" s="317"/>
      <c r="I12" s="337"/>
      <c r="J12" s="318"/>
      <c r="K12" s="319"/>
      <c r="L12" s="320" t="str">
        <f t="shared" si="6"/>
        <v/>
      </c>
      <c r="M12" s="306" t="str">
        <f t="shared" si="5"/>
        <v/>
      </c>
      <c r="P12" s="245"/>
      <c r="Q12" s="245"/>
      <c r="R12" s="245"/>
      <c r="S12" s="245"/>
      <c r="T12" s="245"/>
      <c r="U12" s="245"/>
      <c r="V12" s="245"/>
    </row>
    <row r="13" spans="1:22" s="105" customFormat="1" ht="26.25" customHeight="1">
      <c r="B13" s="304"/>
      <c r="C13" s="313" t="str">
        <f t="shared" si="0"/>
        <v/>
      </c>
      <c r="D13" s="314" t="str">
        <f t="shared" si="1"/>
        <v/>
      </c>
      <c r="E13" s="314" t="str">
        <f t="shared" si="2"/>
        <v/>
      </c>
      <c r="F13" s="315" t="str">
        <f t="shared" si="3"/>
        <v/>
      </c>
      <c r="G13" s="316"/>
      <c r="H13" s="317"/>
      <c r="I13" s="337"/>
      <c r="J13" s="318"/>
      <c r="K13" s="319"/>
      <c r="L13" s="320" t="str">
        <f t="shared" si="6"/>
        <v/>
      </c>
      <c r="M13" s="306" t="str">
        <f t="shared" si="5"/>
        <v/>
      </c>
      <c r="P13" s="245"/>
      <c r="Q13" s="245"/>
      <c r="R13" s="245"/>
      <c r="S13" s="245"/>
      <c r="T13" s="245"/>
      <c r="U13" s="245"/>
      <c r="V13" s="245"/>
    </row>
    <row r="14" spans="1:22" s="105" customFormat="1" ht="26.25" customHeight="1">
      <c r="B14" s="304"/>
      <c r="C14" s="313" t="str">
        <f t="shared" si="0"/>
        <v/>
      </c>
      <c r="D14" s="314" t="str">
        <f t="shared" si="1"/>
        <v/>
      </c>
      <c r="E14" s="314" t="str">
        <f t="shared" si="2"/>
        <v/>
      </c>
      <c r="F14" s="315" t="str">
        <f t="shared" si="3"/>
        <v/>
      </c>
      <c r="G14" s="316"/>
      <c r="H14" s="317"/>
      <c r="I14" s="337"/>
      <c r="J14" s="318"/>
      <c r="K14" s="319"/>
      <c r="L14" s="320" t="str">
        <f t="shared" si="6"/>
        <v/>
      </c>
      <c r="M14" s="306" t="str">
        <f t="shared" si="5"/>
        <v/>
      </c>
      <c r="P14" s="245"/>
      <c r="Q14" s="245"/>
      <c r="R14" s="245"/>
      <c r="S14" s="245"/>
      <c r="T14" s="245"/>
      <c r="U14" s="245"/>
      <c r="V14" s="245"/>
    </row>
    <row r="15" spans="1:22" s="105" customFormat="1" ht="26.25" customHeight="1">
      <c r="B15" s="304"/>
      <c r="C15" s="313" t="str">
        <f t="shared" si="0"/>
        <v/>
      </c>
      <c r="D15" s="314" t="str">
        <f t="shared" si="1"/>
        <v/>
      </c>
      <c r="E15" s="314" t="str">
        <f t="shared" si="2"/>
        <v/>
      </c>
      <c r="F15" s="315" t="str">
        <f t="shared" si="3"/>
        <v/>
      </c>
      <c r="G15" s="316"/>
      <c r="H15" s="317"/>
      <c r="I15" s="337"/>
      <c r="J15" s="318"/>
      <c r="K15" s="319"/>
      <c r="L15" s="320" t="str">
        <f t="shared" si="6"/>
        <v/>
      </c>
      <c r="M15" s="306" t="str">
        <f t="shared" si="5"/>
        <v/>
      </c>
      <c r="P15" s="245"/>
      <c r="Q15" s="245"/>
      <c r="R15" s="245"/>
      <c r="S15" s="245"/>
      <c r="T15" s="245"/>
      <c r="U15" s="245"/>
      <c r="V15" s="245"/>
    </row>
    <row r="16" spans="1:22" s="105" customFormat="1" ht="26.25" customHeight="1">
      <c r="B16" s="304"/>
      <c r="C16" s="313" t="str">
        <f t="shared" si="0"/>
        <v/>
      </c>
      <c r="D16" s="314" t="str">
        <f t="shared" si="1"/>
        <v/>
      </c>
      <c r="E16" s="314" t="str">
        <f t="shared" si="2"/>
        <v/>
      </c>
      <c r="F16" s="315" t="str">
        <f t="shared" si="3"/>
        <v/>
      </c>
      <c r="G16" s="316"/>
      <c r="H16" s="317"/>
      <c r="I16" s="337"/>
      <c r="J16" s="318"/>
      <c r="K16" s="319"/>
      <c r="L16" s="320" t="str">
        <f t="shared" si="6"/>
        <v/>
      </c>
      <c r="M16" s="306" t="str">
        <f t="shared" si="5"/>
        <v/>
      </c>
      <c r="P16" s="245"/>
      <c r="Q16" s="245"/>
      <c r="R16" s="245"/>
      <c r="S16" s="245"/>
      <c r="T16" s="245"/>
      <c r="U16" s="245"/>
      <c r="V16" s="245"/>
    </row>
    <row r="17" spans="2:22" s="105" customFormat="1" ht="26.25" customHeight="1">
      <c r="B17" s="304"/>
      <c r="C17" s="313" t="str">
        <f t="shared" si="0"/>
        <v/>
      </c>
      <c r="D17" s="314" t="str">
        <f t="shared" si="1"/>
        <v/>
      </c>
      <c r="E17" s="314" t="str">
        <f t="shared" si="2"/>
        <v/>
      </c>
      <c r="F17" s="315" t="str">
        <f t="shared" si="3"/>
        <v/>
      </c>
      <c r="G17" s="316"/>
      <c r="H17" s="317"/>
      <c r="I17" s="337"/>
      <c r="J17" s="318"/>
      <c r="K17" s="319"/>
      <c r="L17" s="320" t="str">
        <f t="shared" si="6"/>
        <v/>
      </c>
      <c r="M17" s="306" t="str">
        <f t="shared" si="5"/>
        <v/>
      </c>
      <c r="P17" s="245"/>
      <c r="Q17" s="245"/>
      <c r="R17" s="245"/>
      <c r="S17" s="245"/>
      <c r="T17" s="245"/>
      <c r="U17" s="245"/>
      <c r="V17" s="245"/>
    </row>
    <row r="18" spans="2:22" s="105" customFormat="1" ht="26.25" customHeight="1">
      <c r="B18" s="304"/>
      <c r="C18" s="313" t="str">
        <f t="shared" si="0"/>
        <v/>
      </c>
      <c r="D18" s="314" t="str">
        <f t="shared" si="1"/>
        <v/>
      </c>
      <c r="E18" s="314" t="str">
        <f t="shared" si="2"/>
        <v/>
      </c>
      <c r="F18" s="315" t="str">
        <f t="shared" si="3"/>
        <v/>
      </c>
      <c r="G18" s="316"/>
      <c r="H18" s="317"/>
      <c r="I18" s="337"/>
      <c r="J18" s="318"/>
      <c r="K18" s="319"/>
      <c r="L18" s="320"/>
      <c r="M18" s="306" t="str">
        <f t="shared" si="5"/>
        <v/>
      </c>
      <c r="P18" s="245"/>
      <c r="Q18" s="245"/>
      <c r="R18" s="245"/>
      <c r="S18" s="245"/>
      <c r="T18" s="245"/>
      <c r="U18" s="245"/>
      <c r="V18" s="245"/>
    </row>
    <row r="19" spans="2:22" s="105" customFormat="1" ht="26.25" customHeight="1">
      <c r="B19" s="304"/>
      <c r="C19" s="313" t="str">
        <f t="shared" si="0"/>
        <v/>
      </c>
      <c r="D19" s="314" t="str">
        <f t="shared" si="1"/>
        <v/>
      </c>
      <c r="E19" s="314" t="str">
        <f t="shared" si="2"/>
        <v/>
      </c>
      <c r="F19" s="315" t="str">
        <f t="shared" si="3"/>
        <v/>
      </c>
      <c r="G19" s="316"/>
      <c r="H19" s="317"/>
      <c r="I19" s="337"/>
      <c r="J19" s="318"/>
      <c r="K19" s="319"/>
      <c r="L19" s="320" t="str">
        <f t="shared" si="4"/>
        <v/>
      </c>
      <c r="M19" s="306" t="str">
        <f t="shared" si="5"/>
        <v/>
      </c>
      <c r="P19" s="245"/>
      <c r="Q19" s="245"/>
      <c r="R19" s="245"/>
      <c r="S19" s="245"/>
      <c r="T19" s="245"/>
      <c r="U19" s="245"/>
      <c r="V19" s="245"/>
    </row>
    <row r="20" spans="2:22" s="105" customFormat="1" ht="26.25" customHeight="1">
      <c r="B20" s="304"/>
      <c r="C20" s="313" t="str">
        <f t="shared" si="0"/>
        <v/>
      </c>
      <c r="D20" s="314" t="str">
        <f t="shared" si="1"/>
        <v/>
      </c>
      <c r="E20" s="314" t="str">
        <f t="shared" si="2"/>
        <v/>
      </c>
      <c r="F20" s="315" t="str">
        <f t="shared" si="3"/>
        <v/>
      </c>
      <c r="G20" s="316"/>
      <c r="H20" s="317"/>
      <c r="I20" s="337"/>
      <c r="J20" s="318"/>
      <c r="K20" s="319"/>
      <c r="L20" s="320" t="str">
        <f t="shared" si="4"/>
        <v/>
      </c>
      <c r="M20" s="306" t="str">
        <f t="shared" si="5"/>
        <v/>
      </c>
      <c r="P20" s="245"/>
      <c r="Q20" s="245"/>
      <c r="R20" s="245"/>
      <c r="S20" s="245"/>
      <c r="T20" s="245"/>
      <c r="U20" s="245"/>
      <c r="V20" s="245"/>
    </row>
    <row r="21" spans="2:22" s="105" customFormat="1" ht="26.25" customHeight="1">
      <c r="B21" s="304"/>
      <c r="C21" s="313" t="str">
        <f t="shared" si="0"/>
        <v/>
      </c>
      <c r="D21" s="314" t="str">
        <f t="shared" si="1"/>
        <v/>
      </c>
      <c r="E21" s="314" t="str">
        <f t="shared" si="2"/>
        <v/>
      </c>
      <c r="F21" s="315" t="str">
        <f t="shared" si="3"/>
        <v/>
      </c>
      <c r="G21" s="316"/>
      <c r="H21" s="317"/>
      <c r="I21" s="337"/>
      <c r="J21" s="318"/>
      <c r="K21" s="319"/>
      <c r="L21" s="320" t="str">
        <f t="shared" si="4"/>
        <v/>
      </c>
      <c r="M21" s="306" t="str">
        <f t="shared" si="5"/>
        <v/>
      </c>
      <c r="P21" s="245"/>
      <c r="Q21" s="245"/>
      <c r="R21" s="245"/>
      <c r="S21" s="245"/>
      <c r="T21" s="245"/>
      <c r="U21" s="245"/>
      <c r="V21" s="245"/>
    </row>
    <row r="22" spans="2:22" s="105" customFormat="1" ht="26.25" customHeight="1">
      <c r="B22" s="304"/>
      <c r="C22" s="313" t="str">
        <f t="shared" si="0"/>
        <v/>
      </c>
      <c r="D22" s="314" t="str">
        <f t="shared" si="1"/>
        <v/>
      </c>
      <c r="E22" s="314" t="str">
        <f t="shared" si="2"/>
        <v/>
      </c>
      <c r="F22" s="315" t="str">
        <f t="shared" si="3"/>
        <v/>
      </c>
      <c r="G22" s="316"/>
      <c r="H22" s="317"/>
      <c r="I22" s="337"/>
      <c r="J22" s="318"/>
      <c r="K22" s="319"/>
      <c r="L22" s="320" t="str">
        <f t="shared" si="4"/>
        <v/>
      </c>
      <c r="M22" s="306" t="str">
        <f t="shared" si="5"/>
        <v/>
      </c>
      <c r="P22" s="245"/>
      <c r="Q22" s="245"/>
      <c r="R22" s="245"/>
      <c r="S22" s="245"/>
      <c r="T22" s="245"/>
      <c r="U22" s="245"/>
      <c r="V22" s="245"/>
    </row>
    <row r="23" spans="2:22" s="105" customFormat="1" ht="26.25" customHeight="1">
      <c r="B23" s="304"/>
      <c r="C23" s="313" t="str">
        <f t="shared" si="0"/>
        <v/>
      </c>
      <c r="D23" s="314" t="str">
        <f t="shared" si="1"/>
        <v/>
      </c>
      <c r="E23" s="314" t="str">
        <f t="shared" si="2"/>
        <v/>
      </c>
      <c r="F23" s="315" t="str">
        <f t="shared" si="3"/>
        <v/>
      </c>
      <c r="G23" s="316"/>
      <c r="H23" s="317"/>
      <c r="I23" s="337"/>
      <c r="J23" s="318"/>
      <c r="K23" s="319"/>
      <c r="L23" s="320" t="str">
        <f t="shared" si="4"/>
        <v/>
      </c>
      <c r="M23" s="306" t="str">
        <f t="shared" si="5"/>
        <v/>
      </c>
      <c r="P23" s="245"/>
      <c r="Q23" s="245"/>
      <c r="R23" s="245"/>
      <c r="S23" s="245"/>
      <c r="T23" s="245"/>
      <c r="U23" s="245"/>
      <c r="V23" s="245"/>
    </row>
    <row r="24" spans="2:22" s="105" customFormat="1" ht="26.25" customHeight="1">
      <c r="B24" s="304"/>
      <c r="C24" s="313" t="str">
        <f t="shared" si="0"/>
        <v/>
      </c>
      <c r="D24" s="314" t="str">
        <f t="shared" si="1"/>
        <v/>
      </c>
      <c r="E24" s="314" t="str">
        <f t="shared" si="2"/>
        <v/>
      </c>
      <c r="F24" s="315" t="str">
        <f t="shared" si="3"/>
        <v/>
      </c>
      <c r="G24" s="316"/>
      <c r="H24" s="317"/>
      <c r="I24" s="337"/>
      <c r="J24" s="318"/>
      <c r="K24" s="319"/>
      <c r="L24" s="320" t="str">
        <f t="shared" si="4"/>
        <v/>
      </c>
      <c r="M24" s="306" t="str">
        <f t="shared" si="5"/>
        <v/>
      </c>
      <c r="P24" s="245"/>
      <c r="Q24" s="245"/>
      <c r="R24" s="245"/>
      <c r="S24" s="245"/>
      <c r="T24" s="245"/>
      <c r="U24" s="245"/>
      <c r="V24" s="245"/>
    </row>
    <row r="25" spans="2:22" s="105" customFormat="1" ht="26.25" customHeight="1">
      <c r="B25" s="304"/>
      <c r="C25" s="313" t="str">
        <f t="shared" si="0"/>
        <v/>
      </c>
      <c r="D25" s="314" t="str">
        <f t="shared" si="1"/>
        <v/>
      </c>
      <c r="E25" s="314" t="str">
        <f t="shared" si="2"/>
        <v/>
      </c>
      <c r="F25" s="315" t="str">
        <f t="shared" si="3"/>
        <v/>
      </c>
      <c r="G25" s="316"/>
      <c r="H25" s="317"/>
      <c r="I25" s="337"/>
      <c r="J25" s="318"/>
      <c r="K25" s="319"/>
      <c r="L25" s="320" t="str">
        <f t="shared" si="4"/>
        <v/>
      </c>
      <c r="M25" s="306" t="str">
        <f t="shared" si="5"/>
        <v/>
      </c>
      <c r="P25" s="245"/>
      <c r="Q25" s="245"/>
      <c r="R25" s="245"/>
      <c r="S25" s="245"/>
      <c r="T25" s="245"/>
      <c r="U25" s="245"/>
      <c r="V25" s="245"/>
    </row>
    <row r="26" spans="2:22" s="105" customFormat="1" ht="26.25" customHeight="1">
      <c r="B26" s="304"/>
      <c r="C26" s="313" t="str">
        <f t="shared" si="0"/>
        <v/>
      </c>
      <c r="D26" s="314" t="str">
        <f t="shared" si="1"/>
        <v/>
      </c>
      <c r="E26" s="314" t="str">
        <f t="shared" si="2"/>
        <v/>
      </c>
      <c r="F26" s="315" t="str">
        <f t="shared" si="3"/>
        <v/>
      </c>
      <c r="G26" s="316"/>
      <c r="H26" s="317"/>
      <c r="I26" s="337"/>
      <c r="J26" s="318"/>
      <c r="K26" s="319"/>
      <c r="L26" s="320" t="str">
        <f t="shared" si="4"/>
        <v/>
      </c>
      <c r="M26" s="306" t="str">
        <f t="shared" si="5"/>
        <v/>
      </c>
      <c r="P26" s="245"/>
      <c r="Q26" s="245"/>
      <c r="R26" s="245"/>
      <c r="S26" s="245"/>
      <c r="T26" s="245"/>
      <c r="U26" s="245"/>
      <c r="V26" s="245"/>
    </row>
    <row r="27" spans="2:22" s="105" customFormat="1" ht="26.25" customHeight="1">
      <c r="B27" s="304"/>
      <c r="C27" s="313" t="str">
        <f t="shared" si="0"/>
        <v/>
      </c>
      <c r="D27" s="314" t="str">
        <f t="shared" si="1"/>
        <v/>
      </c>
      <c r="E27" s="314" t="str">
        <f t="shared" si="2"/>
        <v/>
      </c>
      <c r="F27" s="315" t="str">
        <f t="shared" si="3"/>
        <v/>
      </c>
      <c r="G27" s="316"/>
      <c r="H27" s="317"/>
      <c r="I27" s="337"/>
      <c r="J27" s="318"/>
      <c r="K27" s="319"/>
      <c r="L27" s="320" t="str">
        <f>IF(K27="",IF(W27="","",W27),IF(I27="","",+INT(I27*K27)))</f>
        <v/>
      </c>
      <c r="M27" s="306" t="str">
        <f t="shared" si="5"/>
        <v/>
      </c>
      <c r="P27" s="245"/>
      <c r="Q27" s="245"/>
      <c r="R27" s="245"/>
      <c r="S27" s="245"/>
      <c r="T27" s="245"/>
      <c r="U27" s="245"/>
      <c r="V27" s="245"/>
    </row>
    <row r="28" spans="2:22" s="105" customFormat="1" ht="26.25" customHeight="1">
      <c r="B28" s="304"/>
      <c r="C28" s="313" t="str">
        <f t="shared" si="0"/>
        <v/>
      </c>
      <c r="D28" s="314" t="str">
        <f t="shared" si="1"/>
        <v/>
      </c>
      <c r="E28" s="314" t="str">
        <f t="shared" si="2"/>
        <v/>
      </c>
      <c r="F28" s="315" t="str">
        <f t="shared" si="3"/>
        <v/>
      </c>
      <c r="G28" s="316"/>
      <c r="H28" s="317"/>
      <c r="I28" s="337"/>
      <c r="J28" s="318"/>
      <c r="K28" s="319"/>
      <c r="L28" s="320" t="str">
        <f>IF(K28="",IF(W28="","",W28),IF(I28="","",+INT(I28*K28)))</f>
        <v/>
      </c>
      <c r="M28" s="306" t="str">
        <f t="shared" si="5"/>
        <v/>
      </c>
      <c r="P28" s="245"/>
      <c r="Q28" s="245"/>
      <c r="R28" s="245"/>
      <c r="S28" s="245"/>
      <c r="T28" s="245"/>
      <c r="U28" s="245"/>
      <c r="V28" s="245"/>
    </row>
    <row r="29" spans="2:22" s="105" customFormat="1" ht="26.25" customHeight="1">
      <c r="B29" s="304"/>
      <c r="C29" s="313" t="str">
        <f t="shared" si="0"/>
        <v/>
      </c>
      <c r="D29" s="314" t="str">
        <f t="shared" si="1"/>
        <v/>
      </c>
      <c r="E29" s="314" t="str">
        <f t="shared" si="2"/>
        <v/>
      </c>
      <c r="F29" s="315" t="str">
        <f t="shared" si="3"/>
        <v/>
      </c>
      <c r="G29" s="316"/>
      <c r="H29" s="317"/>
      <c r="I29" s="337"/>
      <c r="J29" s="318"/>
      <c r="K29" s="319"/>
      <c r="L29" s="320" t="str">
        <f>IF(K29="",IF(W29="","",W29),IF(I29="","",+INT(I29*K29)))</f>
        <v/>
      </c>
      <c r="M29" s="306" t="str">
        <f t="shared" si="5"/>
        <v/>
      </c>
      <c r="P29" s="245"/>
      <c r="Q29" s="245"/>
      <c r="R29" s="245"/>
      <c r="S29" s="245"/>
      <c r="T29" s="245"/>
      <c r="U29" s="245"/>
      <c r="V29" s="245"/>
    </row>
    <row r="30" spans="2:22" s="115" customFormat="1" ht="26.25" customHeight="1">
      <c r="B30" s="304"/>
      <c r="C30" s="313" t="str">
        <f t="shared" si="0"/>
        <v/>
      </c>
      <c r="D30" s="314" t="str">
        <f t="shared" si="1"/>
        <v/>
      </c>
      <c r="E30" s="314" t="str">
        <f t="shared" si="2"/>
        <v/>
      </c>
      <c r="F30" s="315" t="str">
        <f t="shared" si="3"/>
        <v/>
      </c>
      <c r="G30" s="316"/>
      <c r="H30" s="317"/>
      <c r="I30" s="337"/>
      <c r="J30" s="318"/>
      <c r="K30" s="319"/>
      <c r="L30" s="320" t="str">
        <f t="shared" si="4"/>
        <v/>
      </c>
      <c r="M30" s="306" t="str">
        <f t="shared" si="5"/>
        <v/>
      </c>
      <c r="P30" s="245"/>
      <c r="Q30" s="245"/>
      <c r="R30" s="245"/>
      <c r="S30" s="245"/>
      <c r="T30" s="245"/>
      <c r="U30" s="245"/>
      <c r="V30" s="245"/>
    </row>
    <row r="31" spans="2:22" s="115" customFormat="1" ht="26.25" customHeight="1">
      <c r="B31" s="304"/>
      <c r="C31" s="313" t="str">
        <f t="shared" si="0"/>
        <v/>
      </c>
      <c r="D31" s="314" t="str">
        <f t="shared" si="1"/>
        <v/>
      </c>
      <c r="E31" s="314" t="str">
        <f t="shared" si="2"/>
        <v/>
      </c>
      <c r="F31" s="315" t="str">
        <f t="shared" si="3"/>
        <v/>
      </c>
      <c r="G31" s="316"/>
      <c r="H31" s="317"/>
      <c r="I31" s="337"/>
      <c r="J31" s="318"/>
      <c r="K31" s="319"/>
      <c r="L31" s="320" t="str">
        <f t="shared" si="4"/>
        <v/>
      </c>
      <c r="M31" s="306" t="str">
        <f t="shared" si="5"/>
        <v/>
      </c>
      <c r="P31" s="245"/>
      <c r="Q31" s="245"/>
      <c r="R31" s="245"/>
      <c r="S31" s="245"/>
      <c r="T31" s="245"/>
      <c r="U31" s="245"/>
      <c r="V31" s="245"/>
    </row>
    <row r="32" spans="2:22" s="115" customFormat="1" ht="26.25" customHeight="1">
      <c r="B32" s="304"/>
      <c r="C32" s="321" t="str">
        <f t="shared" si="0"/>
        <v/>
      </c>
      <c r="D32" s="322" t="str">
        <f t="shared" si="1"/>
        <v/>
      </c>
      <c r="E32" s="322" t="str">
        <f t="shared" si="2"/>
        <v/>
      </c>
      <c r="F32" s="323" t="str">
        <f t="shared" si="3"/>
        <v/>
      </c>
      <c r="G32" s="316"/>
      <c r="H32" s="317"/>
      <c r="I32" s="338"/>
      <c r="J32" s="318"/>
      <c r="K32" s="324"/>
      <c r="L32" s="320" t="str">
        <f t="shared" si="4"/>
        <v/>
      </c>
      <c r="M32" s="306" t="str">
        <f t="shared" si="5"/>
        <v/>
      </c>
      <c r="P32" s="245"/>
      <c r="Q32" s="245"/>
      <c r="R32" s="245"/>
      <c r="S32" s="245"/>
      <c r="T32" s="245"/>
      <c r="U32" s="245"/>
      <c r="V32" s="245"/>
    </row>
    <row r="33" spans="16:22" s="115" customFormat="1" ht="23.25" customHeight="1">
      <c r="P33" s="245"/>
      <c r="Q33" s="245"/>
      <c r="R33" s="245"/>
      <c r="S33" s="245"/>
      <c r="T33" s="245"/>
      <c r="U33" s="245"/>
      <c r="V33" s="245"/>
    </row>
  </sheetData>
  <mergeCells count="3">
    <mergeCell ref="C4:G4"/>
    <mergeCell ref="I3:K3"/>
    <mergeCell ref="L3:M3"/>
  </mergeCells>
  <phoneticPr fontId="3"/>
  <pageMargins left="0.7" right="0.7" top="0.75" bottom="0.75" header="0.3" footer="0.3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V83"/>
  <sheetViews>
    <sheetView view="pageBreakPreview" topLeftCell="A22" zoomScaleNormal="90" zoomScaleSheetLayoutView="100" workbookViewId="0">
      <selection activeCell="E32" sqref="E5:F32"/>
    </sheetView>
  </sheetViews>
  <sheetFormatPr defaultRowHeight="14.25"/>
  <cols>
    <col min="1" max="1" width="2.375" style="105" customWidth="1"/>
    <col min="2" max="2" width="2.875" style="105" customWidth="1"/>
    <col min="3" max="3" width="1.875" style="105" customWidth="1"/>
    <col min="4" max="4" width="11.625" style="105" customWidth="1"/>
    <col min="5" max="5" width="9.5" style="105" customWidth="1"/>
    <col min="6" max="6" width="13.625" style="105" customWidth="1"/>
    <col min="7" max="7" width="5.375" style="105" customWidth="1"/>
    <col min="8" max="8" width="9.375" style="105" customWidth="1"/>
    <col min="9" max="9" width="2.875" style="105" customWidth="1"/>
    <col min="10" max="10" width="7.75" style="105" customWidth="1"/>
    <col min="11" max="11" width="4.125" style="105" customWidth="1"/>
    <col min="12" max="12" width="13.125" style="105" customWidth="1"/>
    <col min="13" max="13" width="12.875" style="105" customWidth="1"/>
    <col min="14" max="14" width="3" style="105" customWidth="1"/>
    <col min="15" max="15" width="6.5" style="105" customWidth="1"/>
    <col min="16" max="16" width="6.625" style="105" customWidth="1"/>
    <col min="17" max="16384" width="9" style="105"/>
  </cols>
  <sheetData>
    <row r="1" spans="1:22">
      <c r="B1" s="256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8"/>
    </row>
    <row r="2" spans="1:22" s="138" customFormat="1" ht="18.75" customHeight="1">
      <c r="A2" s="242"/>
      <c r="B2" s="253"/>
      <c r="C2" s="259"/>
      <c r="D2" s="325"/>
      <c r="E2" s="326" t="s">
        <v>426</v>
      </c>
      <c r="F2" s="402"/>
      <c r="G2" s="402"/>
      <c r="H2" s="402"/>
      <c r="I2" s="402"/>
      <c r="J2" s="402"/>
      <c r="K2" s="402"/>
      <c r="L2" s="327"/>
      <c r="M2" s="260"/>
    </row>
    <row r="3" spans="1:22" s="138" customFormat="1" ht="10.5" customHeight="1">
      <c r="A3" s="242"/>
      <c r="B3" s="261"/>
      <c r="C3" s="262"/>
      <c r="D3" s="262"/>
      <c r="E3" s="262"/>
      <c r="F3" s="254"/>
      <c r="G3" s="254"/>
      <c r="H3" s="184"/>
      <c r="I3" s="184"/>
      <c r="J3" s="184"/>
      <c r="K3" s="262"/>
      <c r="L3" s="184"/>
      <c r="M3" s="103"/>
    </row>
    <row r="4" spans="1:22" ht="14.25" customHeight="1">
      <c r="B4" s="388" t="s">
        <v>429</v>
      </c>
      <c r="C4" s="391"/>
      <c r="D4" s="389"/>
      <c r="E4" s="388" t="s">
        <v>381</v>
      </c>
      <c r="F4" s="389"/>
      <c r="G4" s="161" t="s">
        <v>133</v>
      </c>
      <c r="H4" s="395" t="s">
        <v>327</v>
      </c>
      <c r="I4" s="396"/>
      <c r="J4" s="395" t="s">
        <v>328</v>
      </c>
      <c r="K4" s="396"/>
      <c r="L4" s="161" t="s">
        <v>329</v>
      </c>
      <c r="M4" s="161" t="s">
        <v>212</v>
      </c>
    </row>
    <row r="5" spans="1:22" ht="26.25" customHeight="1">
      <c r="B5" s="397"/>
      <c r="C5" s="398"/>
      <c r="D5" s="399"/>
      <c r="E5" s="400"/>
      <c r="F5" s="401"/>
      <c r="G5" s="275"/>
      <c r="H5" s="328"/>
      <c r="I5" s="249"/>
      <c r="J5" s="250" t="str">
        <f>+IF(OR(P5="",G5="式"),"",IF(INT(P5),INT(P5),"0"))</f>
        <v/>
      </c>
      <c r="K5" s="249" t="str">
        <f>+IF(OR(P5="",G5="式"),"",IF(P5-INT(P5),P5-INT(P5),""))</f>
        <v/>
      </c>
      <c r="L5" s="251" t="str">
        <f>IF(H5="","",+(H5*P5))</f>
        <v/>
      </c>
      <c r="M5" s="252"/>
      <c r="P5" s="245"/>
      <c r="Q5" s="245">
        <f>ABS(O5)-INT(ABS(O5))</f>
        <v>0</v>
      </c>
      <c r="R5" s="245"/>
      <c r="S5" s="245"/>
      <c r="T5" s="245"/>
      <c r="U5" s="245"/>
      <c r="V5" s="245"/>
    </row>
    <row r="6" spans="1:22" ht="26.25" customHeight="1">
      <c r="B6" s="397"/>
      <c r="C6" s="398"/>
      <c r="D6" s="399"/>
      <c r="E6" s="400"/>
      <c r="F6" s="401"/>
      <c r="G6" s="246"/>
      <c r="H6" s="328"/>
      <c r="I6" s="249"/>
      <c r="J6" s="250" t="str">
        <f t="shared" ref="J6:J32" si="0">+IF(OR(P6="",G6="式"),"",IF(INT(P6),INT(P6),"0"))</f>
        <v/>
      </c>
      <c r="K6" s="249" t="str">
        <f t="shared" ref="K6:K32" si="1">+IF(OR(P6="",G6="式"),"",IF(P6-INT(P6),P6-INT(P6),""))</f>
        <v/>
      </c>
      <c r="L6" s="251" t="str">
        <f t="shared" ref="L6:L32" si="2">IF(H6="","",+(H6*P6))</f>
        <v/>
      </c>
      <c r="M6" s="252"/>
      <c r="P6" s="245"/>
      <c r="Q6" s="245">
        <f>ABS(O6)-INT(ABS(O6))</f>
        <v>0</v>
      </c>
      <c r="R6" s="245"/>
      <c r="S6" s="245"/>
      <c r="T6" s="245"/>
      <c r="U6" s="245"/>
      <c r="V6" s="245"/>
    </row>
    <row r="7" spans="1:22" ht="26.25" customHeight="1">
      <c r="B7" s="397"/>
      <c r="C7" s="398"/>
      <c r="D7" s="399"/>
      <c r="E7" s="400"/>
      <c r="F7" s="401"/>
      <c r="G7" s="246"/>
      <c r="H7" s="328"/>
      <c r="I7" s="249"/>
      <c r="J7" s="250" t="str">
        <f t="shared" si="0"/>
        <v/>
      </c>
      <c r="K7" s="249" t="str">
        <f t="shared" si="1"/>
        <v/>
      </c>
      <c r="L7" s="251" t="str">
        <f t="shared" si="2"/>
        <v/>
      </c>
      <c r="M7" s="252"/>
      <c r="P7" s="245"/>
      <c r="Q7" s="245">
        <f t="shared" ref="Q7:Q32" si="3">ABS(O7)-INT(ABS(O7))</f>
        <v>0</v>
      </c>
      <c r="R7" s="245"/>
      <c r="S7" s="245"/>
      <c r="T7" s="245"/>
      <c r="U7" s="245"/>
      <c r="V7" s="245"/>
    </row>
    <row r="8" spans="1:22" ht="26.25" customHeight="1">
      <c r="B8" s="397"/>
      <c r="C8" s="398"/>
      <c r="D8" s="399"/>
      <c r="E8" s="400"/>
      <c r="F8" s="401"/>
      <c r="G8" s="246"/>
      <c r="H8" s="328"/>
      <c r="I8" s="249"/>
      <c r="J8" s="250" t="str">
        <f t="shared" si="0"/>
        <v/>
      </c>
      <c r="K8" s="249" t="str">
        <f t="shared" si="1"/>
        <v/>
      </c>
      <c r="L8" s="251" t="str">
        <f t="shared" si="2"/>
        <v/>
      </c>
      <c r="M8" s="252"/>
      <c r="P8" s="245"/>
      <c r="Q8" s="245">
        <f t="shared" si="3"/>
        <v>0</v>
      </c>
      <c r="R8" s="245"/>
      <c r="S8" s="245"/>
      <c r="T8" s="245"/>
      <c r="U8" s="245"/>
      <c r="V8" s="245"/>
    </row>
    <row r="9" spans="1:22" ht="26.25" customHeight="1">
      <c r="B9" s="397"/>
      <c r="C9" s="398"/>
      <c r="D9" s="399"/>
      <c r="E9" s="400"/>
      <c r="F9" s="401"/>
      <c r="G9" s="246"/>
      <c r="H9" s="328"/>
      <c r="I9" s="249"/>
      <c r="J9" s="250" t="str">
        <f t="shared" si="0"/>
        <v/>
      </c>
      <c r="K9" s="249" t="str">
        <f t="shared" si="1"/>
        <v/>
      </c>
      <c r="L9" s="251" t="str">
        <f t="shared" si="2"/>
        <v/>
      </c>
      <c r="M9" s="252"/>
      <c r="P9" s="245"/>
      <c r="Q9" s="245">
        <f t="shared" si="3"/>
        <v>0</v>
      </c>
      <c r="R9" s="245"/>
      <c r="S9" s="245"/>
      <c r="T9" s="245"/>
      <c r="U9" s="245"/>
      <c r="V9" s="245"/>
    </row>
    <row r="10" spans="1:22" ht="26.25" customHeight="1">
      <c r="B10" s="397"/>
      <c r="C10" s="398"/>
      <c r="D10" s="399"/>
      <c r="E10" s="400"/>
      <c r="F10" s="401"/>
      <c r="G10" s="246"/>
      <c r="H10" s="328"/>
      <c r="I10" s="249"/>
      <c r="J10" s="250" t="str">
        <f t="shared" si="0"/>
        <v/>
      </c>
      <c r="K10" s="249" t="str">
        <f t="shared" si="1"/>
        <v/>
      </c>
      <c r="L10" s="251" t="str">
        <f t="shared" si="2"/>
        <v/>
      </c>
      <c r="M10" s="252"/>
      <c r="P10" s="245"/>
      <c r="Q10" s="245">
        <f t="shared" si="3"/>
        <v>0</v>
      </c>
      <c r="R10" s="245"/>
      <c r="S10" s="245"/>
      <c r="T10" s="245"/>
      <c r="U10" s="245"/>
      <c r="V10" s="245"/>
    </row>
    <row r="11" spans="1:22" ht="26.25" customHeight="1">
      <c r="B11" s="397"/>
      <c r="C11" s="398"/>
      <c r="D11" s="399"/>
      <c r="E11" s="400"/>
      <c r="F11" s="401"/>
      <c r="G11" s="246"/>
      <c r="H11" s="328"/>
      <c r="I11" s="249"/>
      <c r="J11" s="250" t="str">
        <f t="shared" si="0"/>
        <v/>
      </c>
      <c r="K11" s="249" t="str">
        <f t="shared" si="1"/>
        <v/>
      </c>
      <c r="L11" s="251" t="str">
        <f t="shared" si="2"/>
        <v/>
      </c>
      <c r="M11" s="252"/>
      <c r="P11" s="245"/>
      <c r="Q11" s="245">
        <f t="shared" si="3"/>
        <v>0</v>
      </c>
      <c r="R11" s="245"/>
      <c r="S11" s="245"/>
      <c r="T11" s="245"/>
      <c r="U11" s="245"/>
      <c r="V11" s="245"/>
    </row>
    <row r="12" spans="1:22" ht="26.25" customHeight="1">
      <c r="B12" s="397"/>
      <c r="C12" s="398"/>
      <c r="D12" s="399"/>
      <c r="E12" s="400"/>
      <c r="F12" s="401"/>
      <c r="G12" s="246"/>
      <c r="H12" s="328"/>
      <c r="I12" s="249"/>
      <c r="J12" s="250" t="str">
        <f t="shared" si="0"/>
        <v/>
      </c>
      <c r="K12" s="249" t="str">
        <f t="shared" si="1"/>
        <v/>
      </c>
      <c r="L12" s="251" t="str">
        <f t="shared" si="2"/>
        <v/>
      </c>
      <c r="M12" s="252"/>
      <c r="P12" s="245"/>
      <c r="Q12" s="245">
        <f t="shared" si="3"/>
        <v>0</v>
      </c>
      <c r="R12" s="245"/>
      <c r="S12" s="245"/>
      <c r="T12" s="245"/>
      <c r="U12" s="245"/>
      <c r="V12" s="245"/>
    </row>
    <row r="13" spans="1:22" ht="26.25" customHeight="1">
      <c r="B13" s="397"/>
      <c r="C13" s="398"/>
      <c r="D13" s="399"/>
      <c r="E13" s="400"/>
      <c r="F13" s="401"/>
      <c r="G13" s="246"/>
      <c r="H13" s="328"/>
      <c r="I13" s="249"/>
      <c r="J13" s="250" t="str">
        <f t="shared" si="0"/>
        <v/>
      </c>
      <c r="K13" s="249" t="str">
        <f t="shared" si="1"/>
        <v/>
      </c>
      <c r="L13" s="251" t="str">
        <f t="shared" si="2"/>
        <v/>
      </c>
      <c r="M13" s="252"/>
      <c r="P13" s="245"/>
      <c r="Q13" s="245">
        <f t="shared" si="3"/>
        <v>0</v>
      </c>
      <c r="R13" s="245"/>
      <c r="S13" s="245"/>
      <c r="T13" s="245"/>
      <c r="U13" s="245"/>
      <c r="V13" s="245"/>
    </row>
    <row r="14" spans="1:22" ht="26.25" customHeight="1">
      <c r="B14" s="397"/>
      <c r="C14" s="398"/>
      <c r="D14" s="399"/>
      <c r="E14" s="400"/>
      <c r="F14" s="401"/>
      <c r="G14" s="246"/>
      <c r="H14" s="328"/>
      <c r="I14" s="249"/>
      <c r="J14" s="250" t="str">
        <f t="shared" si="0"/>
        <v/>
      </c>
      <c r="K14" s="249" t="str">
        <f t="shared" si="1"/>
        <v/>
      </c>
      <c r="L14" s="251" t="str">
        <f t="shared" si="2"/>
        <v/>
      </c>
      <c r="M14" s="252"/>
      <c r="P14" s="245"/>
      <c r="Q14" s="245">
        <f t="shared" si="3"/>
        <v>0</v>
      </c>
      <c r="R14" s="245"/>
      <c r="S14" s="245"/>
      <c r="T14" s="245"/>
      <c r="U14" s="245"/>
      <c r="V14" s="245"/>
    </row>
    <row r="15" spans="1:22" ht="26.25" customHeight="1">
      <c r="B15" s="397"/>
      <c r="C15" s="398"/>
      <c r="D15" s="399"/>
      <c r="E15" s="400"/>
      <c r="F15" s="401"/>
      <c r="G15" s="246"/>
      <c r="H15" s="328"/>
      <c r="I15" s="249"/>
      <c r="J15" s="250" t="str">
        <f t="shared" si="0"/>
        <v/>
      </c>
      <c r="K15" s="249" t="str">
        <f t="shared" si="1"/>
        <v/>
      </c>
      <c r="L15" s="251" t="str">
        <f t="shared" si="2"/>
        <v/>
      </c>
      <c r="M15" s="252"/>
      <c r="P15" s="245"/>
      <c r="Q15" s="245">
        <f t="shared" si="3"/>
        <v>0</v>
      </c>
      <c r="R15" s="245"/>
      <c r="S15" s="245"/>
      <c r="T15" s="245"/>
      <c r="U15" s="245"/>
      <c r="V15" s="245"/>
    </row>
    <row r="16" spans="1:22" s="115" customFormat="1" ht="26.25" customHeight="1">
      <c r="B16" s="397"/>
      <c r="C16" s="398"/>
      <c r="D16" s="399"/>
      <c r="E16" s="400"/>
      <c r="F16" s="401"/>
      <c r="G16" s="246"/>
      <c r="H16" s="328"/>
      <c r="I16" s="249"/>
      <c r="J16" s="250" t="str">
        <f t="shared" si="0"/>
        <v/>
      </c>
      <c r="K16" s="249" t="str">
        <f t="shared" si="1"/>
        <v/>
      </c>
      <c r="L16" s="251" t="str">
        <f t="shared" si="2"/>
        <v/>
      </c>
      <c r="M16" s="252"/>
      <c r="P16" s="245"/>
      <c r="Q16" s="245">
        <f t="shared" si="3"/>
        <v>0</v>
      </c>
      <c r="R16" s="245"/>
      <c r="S16" s="245"/>
      <c r="T16" s="245"/>
      <c r="U16" s="245"/>
      <c r="V16" s="245"/>
    </row>
    <row r="17" spans="2:22" s="115" customFormat="1" ht="26.25" customHeight="1">
      <c r="B17" s="397"/>
      <c r="C17" s="398"/>
      <c r="D17" s="399"/>
      <c r="E17" s="400"/>
      <c r="F17" s="401"/>
      <c r="G17" s="246"/>
      <c r="H17" s="328"/>
      <c r="I17" s="249"/>
      <c r="J17" s="250" t="str">
        <f t="shared" si="0"/>
        <v/>
      </c>
      <c r="K17" s="249" t="str">
        <f t="shared" si="1"/>
        <v/>
      </c>
      <c r="L17" s="251" t="str">
        <f t="shared" si="2"/>
        <v/>
      </c>
      <c r="M17" s="252"/>
      <c r="P17" s="245"/>
      <c r="Q17" s="245">
        <f t="shared" si="3"/>
        <v>0</v>
      </c>
      <c r="R17" s="245"/>
      <c r="S17" s="245"/>
      <c r="T17" s="245"/>
      <c r="U17" s="245"/>
      <c r="V17" s="245"/>
    </row>
    <row r="18" spans="2:22" s="115" customFormat="1" ht="26.25" customHeight="1">
      <c r="B18" s="397"/>
      <c r="C18" s="398"/>
      <c r="D18" s="399"/>
      <c r="E18" s="400"/>
      <c r="F18" s="401"/>
      <c r="G18" s="246"/>
      <c r="H18" s="328"/>
      <c r="I18" s="249"/>
      <c r="J18" s="250" t="str">
        <f t="shared" si="0"/>
        <v/>
      </c>
      <c r="K18" s="249" t="str">
        <f t="shared" si="1"/>
        <v/>
      </c>
      <c r="L18" s="251" t="str">
        <f t="shared" si="2"/>
        <v/>
      </c>
      <c r="M18" s="252"/>
      <c r="P18" s="245"/>
      <c r="Q18" s="245">
        <f t="shared" si="3"/>
        <v>0</v>
      </c>
      <c r="R18" s="245"/>
      <c r="S18" s="245"/>
      <c r="T18" s="245"/>
      <c r="U18" s="245"/>
      <c r="V18" s="245"/>
    </row>
    <row r="19" spans="2:22" s="115" customFormat="1" ht="26.25" customHeight="1">
      <c r="B19" s="397"/>
      <c r="C19" s="398"/>
      <c r="D19" s="399"/>
      <c r="E19" s="400"/>
      <c r="F19" s="401"/>
      <c r="G19" s="246"/>
      <c r="H19" s="328"/>
      <c r="I19" s="249"/>
      <c r="J19" s="250" t="str">
        <f t="shared" si="0"/>
        <v/>
      </c>
      <c r="K19" s="249" t="str">
        <f t="shared" si="1"/>
        <v/>
      </c>
      <c r="L19" s="251" t="str">
        <f t="shared" si="2"/>
        <v/>
      </c>
      <c r="M19" s="252"/>
      <c r="P19" s="245"/>
      <c r="Q19" s="245">
        <f t="shared" si="3"/>
        <v>0</v>
      </c>
      <c r="R19" s="245"/>
      <c r="S19" s="245"/>
      <c r="T19" s="245"/>
      <c r="U19" s="245"/>
      <c r="V19" s="245"/>
    </row>
    <row r="20" spans="2:22" s="115" customFormat="1" ht="26.25" customHeight="1">
      <c r="B20" s="397"/>
      <c r="C20" s="398"/>
      <c r="D20" s="399"/>
      <c r="E20" s="400"/>
      <c r="F20" s="401"/>
      <c r="G20" s="246"/>
      <c r="H20" s="328"/>
      <c r="I20" s="249"/>
      <c r="J20" s="250" t="str">
        <f t="shared" si="0"/>
        <v/>
      </c>
      <c r="K20" s="249" t="str">
        <f t="shared" si="1"/>
        <v/>
      </c>
      <c r="L20" s="251" t="str">
        <f t="shared" si="2"/>
        <v/>
      </c>
      <c r="M20" s="252"/>
      <c r="P20" s="245"/>
      <c r="Q20" s="245">
        <f t="shared" si="3"/>
        <v>0</v>
      </c>
      <c r="R20" s="245"/>
      <c r="S20" s="245"/>
      <c r="T20" s="245"/>
      <c r="U20" s="245"/>
      <c r="V20" s="245"/>
    </row>
    <row r="21" spans="2:22" s="115" customFormat="1" ht="26.25" customHeight="1">
      <c r="B21" s="397"/>
      <c r="C21" s="398"/>
      <c r="D21" s="399"/>
      <c r="E21" s="400"/>
      <c r="F21" s="401"/>
      <c r="G21" s="246"/>
      <c r="H21" s="328"/>
      <c r="I21" s="249"/>
      <c r="J21" s="250" t="str">
        <f t="shared" si="0"/>
        <v/>
      </c>
      <c r="K21" s="249" t="str">
        <f t="shared" si="1"/>
        <v/>
      </c>
      <c r="L21" s="251" t="str">
        <f t="shared" si="2"/>
        <v/>
      </c>
      <c r="M21" s="252"/>
      <c r="P21" s="245"/>
      <c r="Q21" s="245">
        <f t="shared" si="3"/>
        <v>0</v>
      </c>
      <c r="R21" s="245"/>
      <c r="S21" s="245"/>
      <c r="T21" s="245"/>
      <c r="U21" s="245"/>
      <c r="V21" s="245"/>
    </row>
    <row r="22" spans="2:22" s="115" customFormat="1" ht="26.25" customHeight="1">
      <c r="B22" s="397"/>
      <c r="C22" s="398"/>
      <c r="D22" s="399"/>
      <c r="E22" s="400"/>
      <c r="F22" s="401"/>
      <c r="G22" s="246"/>
      <c r="H22" s="328"/>
      <c r="I22" s="249"/>
      <c r="J22" s="250" t="str">
        <f t="shared" si="0"/>
        <v/>
      </c>
      <c r="K22" s="249" t="str">
        <f t="shared" si="1"/>
        <v/>
      </c>
      <c r="L22" s="251" t="str">
        <f t="shared" si="2"/>
        <v/>
      </c>
      <c r="M22" s="252"/>
      <c r="P22" s="245"/>
      <c r="Q22" s="245">
        <f t="shared" si="3"/>
        <v>0</v>
      </c>
      <c r="R22" s="245"/>
      <c r="S22" s="245"/>
      <c r="T22" s="245"/>
      <c r="U22" s="245"/>
      <c r="V22" s="245"/>
    </row>
    <row r="23" spans="2:22" s="115" customFormat="1" ht="26.25" customHeight="1">
      <c r="B23" s="397"/>
      <c r="C23" s="398"/>
      <c r="D23" s="399"/>
      <c r="E23" s="400"/>
      <c r="F23" s="401"/>
      <c r="G23" s="246"/>
      <c r="H23" s="328"/>
      <c r="I23" s="249"/>
      <c r="J23" s="250" t="str">
        <f t="shared" si="0"/>
        <v/>
      </c>
      <c r="K23" s="249" t="str">
        <f t="shared" si="1"/>
        <v/>
      </c>
      <c r="L23" s="251" t="str">
        <f t="shared" si="2"/>
        <v/>
      </c>
      <c r="M23" s="252"/>
      <c r="P23" s="245"/>
      <c r="Q23" s="245">
        <f t="shared" si="3"/>
        <v>0</v>
      </c>
      <c r="R23" s="245"/>
      <c r="S23" s="245"/>
      <c r="T23" s="245"/>
      <c r="U23" s="245"/>
      <c r="V23" s="245"/>
    </row>
    <row r="24" spans="2:22" s="115" customFormat="1" ht="26.25" customHeight="1">
      <c r="B24" s="397"/>
      <c r="C24" s="398"/>
      <c r="D24" s="399"/>
      <c r="E24" s="400"/>
      <c r="F24" s="401"/>
      <c r="G24" s="246"/>
      <c r="H24" s="328"/>
      <c r="I24" s="249"/>
      <c r="J24" s="250" t="str">
        <f t="shared" si="0"/>
        <v/>
      </c>
      <c r="K24" s="249" t="str">
        <f t="shared" si="1"/>
        <v/>
      </c>
      <c r="L24" s="251" t="str">
        <f t="shared" si="2"/>
        <v/>
      </c>
      <c r="M24" s="252"/>
      <c r="P24" s="245"/>
      <c r="Q24" s="245">
        <f t="shared" si="3"/>
        <v>0</v>
      </c>
      <c r="R24" s="245"/>
      <c r="S24" s="245"/>
      <c r="T24" s="245"/>
      <c r="U24" s="245"/>
      <c r="V24" s="245"/>
    </row>
    <row r="25" spans="2:22" s="115" customFormat="1" ht="26.25" customHeight="1">
      <c r="B25" s="397"/>
      <c r="C25" s="398"/>
      <c r="D25" s="399"/>
      <c r="E25" s="400"/>
      <c r="F25" s="401"/>
      <c r="G25" s="246"/>
      <c r="H25" s="328"/>
      <c r="I25" s="249"/>
      <c r="J25" s="250" t="str">
        <f t="shared" si="0"/>
        <v/>
      </c>
      <c r="K25" s="249" t="str">
        <f t="shared" si="1"/>
        <v/>
      </c>
      <c r="L25" s="251" t="str">
        <f t="shared" si="2"/>
        <v/>
      </c>
      <c r="M25" s="252"/>
      <c r="P25" s="245"/>
      <c r="Q25" s="245">
        <f t="shared" si="3"/>
        <v>0</v>
      </c>
      <c r="R25" s="245"/>
      <c r="S25" s="245"/>
      <c r="T25" s="245"/>
      <c r="U25" s="245"/>
      <c r="V25" s="245"/>
    </row>
    <row r="26" spans="2:22" s="115" customFormat="1" ht="26.25" customHeight="1">
      <c r="B26" s="397"/>
      <c r="C26" s="398"/>
      <c r="D26" s="399"/>
      <c r="E26" s="400"/>
      <c r="F26" s="401"/>
      <c r="G26" s="246"/>
      <c r="H26" s="328"/>
      <c r="I26" s="249"/>
      <c r="J26" s="250" t="str">
        <f t="shared" si="0"/>
        <v/>
      </c>
      <c r="K26" s="249" t="str">
        <f t="shared" si="1"/>
        <v/>
      </c>
      <c r="L26" s="251" t="str">
        <f t="shared" si="2"/>
        <v/>
      </c>
      <c r="M26" s="252"/>
      <c r="P26" s="245"/>
      <c r="Q26" s="245">
        <f t="shared" si="3"/>
        <v>0</v>
      </c>
      <c r="R26" s="245"/>
      <c r="S26" s="245"/>
      <c r="T26" s="245"/>
      <c r="U26" s="245"/>
      <c r="V26" s="245"/>
    </row>
    <row r="27" spans="2:22" s="115" customFormat="1" ht="26.25" customHeight="1">
      <c r="B27" s="397"/>
      <c r="C27" s="398"/>
      <c r="D27" s="399"/>
      <c r="E27" s="400"/>
      <c r="F27" s="401"/>
      <c r="G27" s="246"/>
      <c r="H27" s="328"/>
      <c r="I27" s="249"/>
      <c r="J27" s="250" t="str">
        <f t="shared" si="0"/>
        <v/>
      </c>
      <c r="K27" s="249" t="str">
        <f t="shared" si="1"/>
        <v/>
      </c>
      <c r="L27" s="251" t="str">
        <f t="shared" si="2"/>
        <v/>
      </c>
      <c r="M27" s="252"/>
      <c r="P27" s="245"/>
      <c r="Q27" s="245">
        <f t="shared" si="3"/>
        <v>0</v>
      </c>
      <c r="R27" s="245"/>
      <c r="S27" s="245"/>
      <c r="T27" s="245"/>
      <c r="U27" s="245"/>
      <c r="V27" s="245"/>
    </row>
    <row r="28" spans="2:22" s="115" customFormat="1" ht="26.25" customHeight="1">
      <c r="B28" s="397"/>
      <c r="C28" s="398"/>
      <c r="D28" s="399"/>
      <c r="E28" s="400"/>
      <c r="F28" s="401"/>
      <c r="G28" s="246"/>
      <c r="H28" s="328"/>
      <c r="I28" s="249"/>
      <c r="J28" s="250" t="str">
        <f>+IF(OR(P28="",G28="式"),"",IF(INT(P28),INT(P28),"0"))</f>
        <v/>
      </c>
      <c r="K28" s="249" t="str">
        <f>+IF(OR(P28="",G28="式"),"",IF(P28-INT(P28),P28-INT(P28),""))</f>
        <v/>
      </c>
      <c r="L28" s="251" t="str">
        <f t="shared" si="2"/>
        <v/>
      </c>
      <c r="M28" s="252"/>
      <c r="P28" s="245"/>
      <c r="Q28" s="245">
        <f t="shared" si="3"/>
        <v>0</v>
      </c>
      <c r="R28" s="245"/>
      <c r="S28" s="245"/>
      <c r="T28" s="245"/>
      <c r="U28" s="245"/>
      <c r="V28" s="245"/>
    </row>
    <row r="29" spans="2:22" s="115" customFormat="1" ht="26.25" customHeight="1">
      <c r="B29" s="397"/>
      <c r="C29" s="398"/>
      <c r="D29" s="399"/>
      <c r="E29" s="400"/>
      <c r="F29" s="401"/>
      <c r="G29" s="246"/>
      <c r="H29" s="328"/>
      <c r="I29" s="249"/>
      <c r="J29" s="250" t="str">
        <f>+IF(OR(P29="",G29="式"),"",IF(INT(P29),INT(P29),"0"))</f>
        <v/>
      </c>
      <c r="K29" s="249" t="str">
        <f>+IF(OR(P29="",G29="式"),"",IF(P29-INT(P29),P29-INT(P29),""))</f>
        <v/>
      </c>
      <c r="L29" s="251" t="str">
        <f t="shared" si="2"/>
        <v/>
      </c>
      <c r="M29" s="252"/>
      <c r="P29" s="245"/>
      <c r="Q29" s="245">
        <f t="shared" si="3"/>
        <v>0</v>
      </c>
      <c r="R29" s="245"/>
      <c r="S29" s="245"/>
      <c r="T29" s="245"/>
      <c r="U29" s="245"/>
      <c r="V29" s="245"/>
    </row>
    <row r="30" spans="2:22" s="115" customFormat="1" ht="26.25" customHeight="1">
      <c r="B30" s="397"/>
      <c r="C30" s="398"/>
      <c r="D30" s="399"/>
      <c r="E30" s="400"/>
      <c r="F30" s="401"/>
      <c r="G30" s="246"/>
      <c r="H30" s="328"/>
      <c r="I30" s="249"/>
      <c r="J30" s="250" t="str">
        <f t="shared" si="0"/>
        <v/>
      </c>
      <c r="K30" s="249" t="str">
        <f t="shared" si="1"/>
        <v/>
      </c>
      <c r="L30" s="251" t="str">
        <f t="shared" si="2"/>
        <v/>
      </c>
      <c r="M30" s="252"/>
      <c r="P30" s="245"/>
      <c r="Q30" s="245">
        <f t="shared" si="3"/>
        <v>0</v>
      </c>
      <c r="R30" s="245"/>
      <c r="S30" s="245"/>
      <c r="T30" s="245"/>
      <c r="U30" s="245"/>
      <c r="V30" s="245"/>
    </row>
    <row r="31" spans="2:22" s="115" customFormat="1" ht="26.25" customHeight="1">
      <c r="B31" s="397"/>
      <c r="C31" s="398"/>
      <c r="D31" s="399"/>
      <c r="E31" s="400"/>
      <c r="F31" s="401"/>
      <c r="G31" s="246"/>
      <c r="H31" s="328"/>
      <c r="I31" s="249"/>
      <c r="J31" s="250" t="str">
        <f t="shared" si="0"/>
        <v/>
      </c>
      <c r="K31" s="249" t="str">
        <f t="shared" si="1"/>
        <v/>
      </c>
      <c r="L31" s="251" t="str">
        <f t="shared" si="2"/>
        <v/>
      </c>
      <c r="M31" s="252"/>
      <c r="P31" s="245"/>
      <c r="Q31" s="245">
        <f t="shared" si="3"/>
        <v>0</v>
      </c>
      <c r="R31" s="245"/>
      <c r="S31" s="245"/>
      <c r="T31" s="245"/>
      <c r="U31" s="245"/>
      <c r="V31" s="245"/>
    </row>
    <row r="32" spans="2:22" s="115" customFormat="1" ht="26.25" customHeight="1">
      <c r="B32" s="403"/>
      <c r="C32" s="404"/>
      <c r="D32" s="405"/>
      <c r="E32" s="406"/>
      <c r="F32" s="407"/>
      <c r="G32" s="246"/>
      <c r="H32" s="328"/>
      <c r="I32" s="249"/>
      <c r="J32" s="250" t="str">
        <f t="shared" si="0"/>
        <v/>
      </c>
      <c r="K32" s="249" t="str">
        <f t="shared" si="1"/>
        <v/>
      </c>
      <c r="L32" s="251" t="str">
        <f t="shared" si="2"/>
        <v/>
      </c>
      <c r="M32" s="252"/>
      <c r="P32" s="245"/>
      <c r="Q32" s="245">
        <f t="shared" si="3"/>
        <v>0</v>
      </c>
      <c r="R32" s="245"/>
      <c r="S32" s="245"/>
      <c r="T32" s="245"/>
      <c r="U32" s="245"/>
      <c r="V32" s="245"/>
    </row>
    <row r="33" spans="1:22" s="115" customFormat="1" ht="9.75" customHeight="1">
      <c r="H33" s="329" t="str">
        <f>+IF(O33="","",IF(O33&gt;0,INT(O33),IF(O33&lt;=-1,ROUNDDOWN(O33,0),IF(O33=0,"","-0"))))</f>
        <v/>
      </c>
      <c r="I33" s="330" t="str">
        <f>+IF(OR(O33="",Q33=0),"",Q33)</f>
        <v/>
      </c>
      <c r="P33" s="245"/>
      <c r="Q33" s="245"/>
      <c r="R33" s="245"/>
      <c r="S33" s="245"/>
      <c r="T33" s="245"/>
      <c r="U33" s="245"/>
      <c r="V33" s="245"/>
    </row>
    <row r="34" spans="1:22">
      <c r="B34" s="256"/>
      <c r="C34" s="257"/>
      <c r="D34" s="257"/>
      <c r="E34" s="257"/>
      <c r="F34" s="257"/>
      <c r="G34" s="257"/>
      <c r="H34" s="257"/>
      <c r="I34" s="257"/>
      <c r="J34" s="257"/>
      <c r="K34" s="257"/>
      <c r="L34" s="257"/>
      <c r="M34" s="258"/>
    </row>
    <row r="35" spans="1:22" s="138" customFormat="1" ht="18.75" customHeight="1">
      <c r="A35" s="333"/>
      <c r="B35" s="332"/>
      <c r="C35" s="259"/>
      <c r="D35" s="336"/>
      <c r="E35" s="326" t="s">
        <v>428</v>
      </c>
      <c r="F35" s="402"/>
      <c r="G35" s="402"/>
      <c r="H35" s="402"/>
      <c r="I35" s="402"/>
      <c r="J35" s="402"/>
      <c r="K35" s="402"/>
      <c r="L35" s="327"/>
      <c r="M35" s="260"/>
    </row>
    <row r="36" spans="1:22" s="138" customFormat="1" ht="10.5" customHeight="1">
      <c r="A36" s="333"/>
      <c r="B36" s="261"/>
      <c r="C36" s="262"/>
      <c r="D36" s="262"/>
      <c r="E36" s="262"/>
      <c r="F36" s="334"/>
      <c r="G36" s="334"/>
      <c r="H36" s="184"/>
      <c r="I36" s="184"/>
      <c r="J36" s="184"/>
      <c r="K36" s="262"/>
      <c r="L36" s="184"/>
      <c r="M36" s="103"/>
    </row>
    <row r="37" spans="1:22" ht="14.25" customHeight="1">
      <c r="B37" s="388" t="s">
        <v>380</v>
      </c>
      <c r="C37" s="391"/>
      <c r="D37" s="389"/>
      <c r="E37" s="388" t="s">
        <v>381</v>
      </c>
      <c r="F37" s="389"/>
      <c r="G37" s="335" t="s">
        <v>133</v>
      </c>
      <c r="H37" s="395" t="s">
        <v>327</v>
      </c>
      <c r="I37" s="396"/>
      <c r="J37" s="395" t="s">
        <v>328</v>
      </c>
      <c r="K37" s="396"/>
      <c r="L37" s="335" t="s">
        <v>329</v>
      </c>
      <c r="M37" s="335" t="s">
        <v>212</v>
      </c>
    </row>
    <row r="38" spans="1:22" ht="26.25" customHeight="1">
      <c r="B38" s="397"/>
      <c r="C38" s="398"/>
      <c r="D38" s="399"/>
      <c r="E38" s="400"/>
      <c r="F38" s="401"/>
      <c r="G38" s="275"/>
      <c r="H38" s="328"/>
      <c r="I38" s="249"/>
      <c r="J38" s="250" t="str">
        <f>+IF(OR(P38="",G38="式"),"",IF(INT(P38),INT(P38),"0"))</f>
        <v/>
      </c>
      <c r="K38" s="249" t="str">
        <f>+IF(OR(P38="",G38="式"),"",IF(P38-INT(P38),P38-INT(P38),""))</f>
        <v/>
      </c>
      <c r="L38" s="251" t="str">
        <f>IF(H38="","",+(H38*P38))</f>
        <v/>
      </c>
      <c r="M38" s="252"/>
      <c r="P38" s="245"/>
      <c r="Q38" s="245">
        <f>ABS(O38)-INT(ABS(O38))</f>
        <v>0</v>
      </c>
      <c r="R38" s="245"/>
      <c r="S38" s="245"/>
      <c r="T38" s="245"/>
      <c r="U38" s="245"/>
      <c r="V38" s="245"/>
    </row>
    <row r="39" spans="1:22" ht="26.25" customHeight="1">
      <c r="B39" s="397"/>
      <c r="C39" s="398"/>
      <c r="D39" s="399"/>
      <c r="E39" s="400"/>
      <c r="F39" s="401"/>
      <c r="G39" s="246"/>
      <c r="H39" s="328"/>
      <c r="I39" s="249"/>
      <c r="J39" s="250" t="str">
        <f t="shared" ref="J39:J60" si="4">+IF(OR(P39="",G39="式"),"",IF(INT(P39),INT(P39),"0"))</f>
        <v/>
      </c>
      <c r="K39" s="249" t="str">
        <f t="shared" ref="K39:K60" si="5">+IF(OR(P39="",G39="式"),"",IF(P39-INT(P39),P39-INT(P39),""))</f>
        <v/>
      </c>
      <c r="L39" s="251" t="str">
        <f t="shared" ref="L39:L65" si="6">IF(H39="","",+(H39*P39))</f>
        <v/>
      </c>
      <c r="M39" s="252"/>
      <c r="P39" s="245"/>
      <c r="Q39" s="245">
        <f>ABS(O39)-INT(ABS(O39))</f>
        <v>0</v>
      </c>
      <c r="R39" s="245"/>
      <c r="S39" s="245"/>
      <c r="T39" s="245"/>
      <c r="U39" s="245"/>
      <c r="V39" s="245"/>
    </row>
    <row r="40" spans="1:22" ht="26.25" customHeight="1">
      <c r="B40" s="397"/>
      <c r="C40" s="398"/>
      <c r="D40" s="399"/>
      <c r="E40" s="400"/>
      <c r="F40" s="401"/>
      <c r="G40" s="246"/>
      <c r="H40" s="328"/>
      <c r="I40" s="249"/>
      <c r="J40" s="250" t="str">
        <f t="shared" si="4"/>
        <v/>
      </c>
      <c r="K40" s="249" t="str">
        <f t="shared" si="5"/>
        <v/>
      </c>
      <c r="L40" s="251" t="str">
        <f t="shared" si="6"/>
        <v/>
      </c>
      <c r="M40" s="252"/>
      <c r="P40" s="245"/>
      <c r="Q40" s="245">
        <f t="shared" ref="Q40:Q65" si="7">ABS(O40)-INT(ABS(O40))</f>
        <v>0</v>
      </c>
      <c r="R40" s="245"/>
      <c r="S40" s="245"/>
      <c r="T40" s="245"/>
      <c r="U40" s="245"/>
      <c r="V40" s="245"/>
    </row>
    <row r="41" spans="1:22" ht="26.25" customHeight="1">
      <c r="B41" s="397"/>
      <c r="C41" s="398"/>
      <c r="D41" s="399"/>
      <c r="E41" s="400"/>
      <c r="F41" s="401"/>
      <c r="G41" s="246"/>
      <c r="H41" s="328"/>
      <c r="I41" s="249"/>
      <c r="J41" s="250" t="str">
        <f t="shared" si="4"/>
        <v/>
      </c>
      <c r="K41" s="249" t="str">
        <f t="shared" si="5"/>
        <v/>
      </c>
      <c r="L41" s="251" t="str">
        <f t="shared" si="6"/>
        <v/>
      </c>
      <c r="M41" s="252"/>
      <c r="P41" s="245"/>
      <c r="Q41" s="245">
        <f t="shared" si="7"/>
        <v>0</v>
      </c>
      <c r="R41" s="245"/>
      <c r="S41" s="245"/>
      <c r="T41" s="245"/>
      <c r="U41" s="245"/>
      <c r="V41" s="245"/>
    </row>
    <row r="42" spans="1:22" ht="26.25" customHeight="1">
      <c r="B42" s="397"/>
      <c r="C42" s="398"/>
      <c r="D42" s="399"/>
      <c r="E42" s="400"/>
      <c r="F42" s="401"/>
      <c r="G42" s="246"/>
      <c r="H42" s="328"/>
      <c r="I42" s="249"/>
      <c r="J42" s="250" t="str">
        <f t="shared" si="4"/>
        <v/>
      </c>
      <c r="K42" s="249" t="str">
        <f t="shared" si="5"/>
        <v/>
      </c>
      <c r="L42" s="251" t="str">
        <f t="shared" si="6"/>
        <v/>
      </c>
      <c r="M42" s="252"/>
      <c r="P42" s="245"/>
      <c r="Q42" s="245">
        <f t="shared" si="7"/>
        <v>0</v>
      </c>
      <c r="R42" s="245"/>
      <c r="S42" s="245"/>
      <c r="T42" s="245"/>
      <c r="U42" s="245"/>
      <c r="V42" s="245"/>
    </row>
    <row r="43" spans="1:22" ht="26.25" customHeight="1">
      <c r="B43" s="397"/>
      <c r="C43" s="398"/>
      <c r="D43" s="399"/>
      <c r="E43" s="400"/>
      <c r="F43" s="401"/>
      <c r="G43" s="246"/>
      <c r="H43" s="328"/>
      <c r="I43" s="249"/>
      <c r="J43" s="250" t="str">
        <f t="shared" si="4"/>
        <v/>
      </c>
      <c r="K43" s="249" t="str">
        <f t="shared" si="5"/>
        <v/>
      </c>
      <c r="L43" s="251" t="str">
        <f t="shared" si="6"/>
        <v/>
      </c>
      <c r="M43" s="252"/>
      <c r="P43" s="245"/>
      <c r="Q43" s="245">
        <f t="shared" si="7"/>
        <v>0</v>
      </c>
      <c r="R43" s="245"/>
      <c r="S43" s="245"/>
      <c r="T43" s="245"/>
      <c r="U43" s="245"/>
      <c r="V43" s="245"/>
    </row>
    <row r="44" spans="1:22" ht="26.25" customHeight="1">
      <c r="B44" s="397"/>
      <c r="C44" s="398"/>
      <c r="D44" s="399"/>
      <c r="E44" s="400"/>
      <c r="F44" s="401"/>
      <c r="G44" s="246"/>
      <c r="H44" s="328"/>
      <c r="I44" s="249"/>
      <c r="J44" s="250" t="str">
        <f t="shared" si="4"/>
        <v/>
      </c>
      <c r="K44" s="249" t="str">
        <f t="shared" si="5"/>
        <v/>
      </c>
      <c r="L44" s="251" t="str">
        <f t="shared" si="6"/>
        <v/>
      </c>
      <c r="M44" s="252"/>
      <c r="P44" s="245"/>
      <c r="Q44" s="245">
        <f t="shared" si="7"/>
        <v>0</v>
      </c>
      <c r="R44" s="245"/>
      <c r="S44" s="245"/>
      <c r="T44" s="245"/>
      <c r="U44" s="245"/>
      <c r="V44" s="245"/>
    </row>
    <row r="45" spans="1:22" ht="26.25" customHeight="1">
      <c r="B45" s="397"/>
      <c r="C45" s="398"/>
      <c r="D45" s="399"/>
      <c r="E45" s="400"/>
      <c r="F45" s="401"/>
      <c r="G45" s="246"/>
      <c r="H45" s="328"/>
      <c r="I45" s="249"/>
      <c r="J45" s="250" t="str">
        <f t="shared" si="4"/>
        <v/>
      </c>
      <c r="K45" s="249" t="str">
        <f t="shared" si="5"/>
        <v/>
      </c>
      <c r="L45" s="251" t="str">
        <f t="shared" si="6"/>
        <v/>
      </c>
      <c r="M45" s="252"/>
      <c r="P45" s="245"/>
      <c r="Q45" s="245">
        <f t="shared" si="7"/>
        <v>0</v>
      </c>
      <c r="R45" s="245"/>
      <c r="S45" s="245"/>
      <c r="T45" s="245"/>
      <c r="U45" s="245"/>
      <c r="V45" s="245"/>
    </row>
    <row r="46" spans="1:22" ht="26.25" customHeight="1">
      <c r="B46" s="397"/>
      <c r="C46" s="398"/>
      <c r="D46" s="399"/>
      <c r="E46" s="400"/>
      <c r="F46" s="401"/>
      <c r="G46" s="246"/>
      <c r="H46" s="328"/>
      <c r="I46" s="249"/>
      <c r="J46" s="250" t="str">
        <f t="shared" si="4"/>
        <v/>
      </c>
      <c r="K46" s="249" t="str">
        <f t="shared" si="5"/>
        <v/>
      </c>
      <c r="L46" s="251" t="str">
        <f t="shared" si="6"/>
        <v/>
      </c>
      <c r="M46" s="252"/>
      <c r="P46" s="245"/>
      <c r="Q46" s="245">
        <f t="shared" si="7"/>
        <v>0</v>
      </c>
      <c r="R46" s="245"/>
      <c r="S46" s="245"/>
      <c r="T46" s="245"/>
      <c r="U46" s="245"/>
      <c r="V46" s="245"/>
    </row>
    <row r="47" spans="1:22" ht="26.25" customHeight="1">
      <c r="B47" s="397"/>
      <c r="C47" s="398"/>
      <c r="D47" s="399"/>
      <c r="E47" s="400"/>
      <c r="F47" s="401"/>
      <c r="G47" s="246"/>
      <c r="H47" s="328"/>
      <c r="I47" s="249"/>
      <c r="J47" s="250" t="str">
        <f t="shared" si="4"/>
        <v/>
      </c>
      <c r="K47" s="249" t="str">
        <f t="shared" si="5"/>
        <v/>
      </c>
      <c r="L47" s="251" t="str">
        <f t="shared" si="6"/>
        <v/>
      </c>
      <c r="M47" s="252"/>
      <c r="P47" s="245"/>
      <c r="Q47" s="245">
        <f t="shared" si="7"/>
        <v>0</v>
      </c>
      <c r="R47" s="245"/>
      <c r="S47" s="245"/>
      <c r="T47" s="245"/>
      <c r="U47" s="245"/>
      <c r="V47" s="245"/>
    </row>
    <row r="48" spans="1:22" ht="26.25" customHeight="1">
      <c r="B48" s="397"/>
      <c r="C48" s="398"/>
      <c r="D48" s="399"/>
      <c r="E48" s="400"/>
      <c r="F48" s="401"/>
      <c r="G48" s="246"/>
      <c r="H48" s="328"/>
      <c r="I48" s="249"/>
      <c r="J48" s="250" t="str">
        <f t="shared" si="4"/>
        <v/>
      </c>
      <c r="K48" s="249" t="str">
        <f t="shared" si="5"/>
        <v/>
      </c>
      <c r="L48" s="251" t="str">
        <f t="shared" si="6"/>
        <v/>
      </c>
      <c r="M48" s="252"/>
      <c r="P48" s="245"/>
      <c r="Q48" s="245">
        <f t="shared" si="7"/>
        <v>0</v>
      </c>
      <c r="R48" s="245"/>
      <c r="S48" s="245"/>
      <c r="T48" s="245"/>
      <c r="U48" s="245"/>
      <c r="V48" s="245"/>
    </row>
    <row r="49" spans="2:22" s="115" customFormat="1" ht="26.25" customHeight="1">
      <c r="B49" s="397"/>
      <c r="C49" s="398"/>
      <c r="D49" s="399"/>
      <c r="E49" s="400"/>
      <c r="F49" s="401"/>
      <c r="G49" s="246"/>
      <c r="H49" s="328"/>
      <c r="I49" s="249"/>
      <c r="J49" s="250" t="str">
        <f t="shared" si="4"/>
        <v/>
      </c>
      <c r="K49" s="249" t="str">
        <f t="shared" si="5"/>
        <v/>
      </c>
      <c r="L49" s="251" t="str">
        <f t="shared" si="6"/>
        <v/>
      </c>
      <c r="M49" s="252"/>
      <c r="P49" s="245"/>
      <c r="Q49" s="245">
        <f t="shared" si="7"/>
        <v>0</v>
      </c>
      <c r="R49" s="245"/>
      <c r="S49" s="245"/>
      <c r="T49" s="245"/>
      <c r="U49" s="245"/>
      <c r="V49" s="245"/>
    </row>
    <row r="50" spans="2:22" s="115" customFormat="1" ht="26.25" customHeight="1">
      <c r="B50" s="397"/>
      <c r="C50" s="398"/>
      <c r="D50" s="399"/>
      <c r="E50" s="400"/>
      <c r="F50" s="401"/>
      <c r="G50" s="246"/>
      <c r="H50" s="328"/>
      <c r="I50" s="249"/>
      <c r="J50" s="250" t="str">
        <f t="shared" si="4"/>
        <v/>
      </c>
      <c r="K50" s="249" t="str">
        <f t="shared" si="5"/>
        <v/>
      </c>
      <c r="L50" s="251" t="str">
        <f t="shared" si="6"/>
        <v/>
      </c>
      <c r="M50" s="252"/>
      <c r="P50" s="245"/>
      <c r="Q50" s="245">
        <f t="shared" si="7"/>
        <v>0</v>
      </c>
      <c r="R50" s="245"/>
      <c r="S50" s="245"/>
      <c r="T50" s="245"/>
      <c r="U50" s="245"/>
      <c r="V50" s="245"/>
    </row>
    <row r="51" spans="2:22" s="115" customFormat="1" ht="26.25" customHeight="1">
      <c r="B51" s="397"/>
      <c r="C51" s="398"/>
      <c r="D51" s="399"/>
      <c r="E51" s="400"/>
      <c r="F51" s="401"/>
      <c r="G51" s="246"/>
      <c r="H51" s="328"/>
      <c r="I51" s="249"/>
      <c r="J51" s="250" t="str">
        <f t="shared" si="4"/>
        <v/>
      </c>
      <c r="K51" s="249" t="str">
        <f t="shared" si="5"/>
        <v/>
      </c>
      <c r="L51" s="251" t="str">
        <f t="shared" si="6"/>
        <v/>
      </c>
      <c r="M51" s="252"/>
      <c r="P51" s="245"/>
      <c r="Q51" s="245">
        <f t="shared" si="7"/>
        <v>0</v>
      </c>
      <c r="R51" s="245"/>
      <c r="S51" s="245"/>
      <c r="T51" s="245"/>
      <c r="U51" s="245"/>
      <c r="V51" s="245"/>
    </row>
    <row r="52" spans="2:22" s="115" customFormat="1" ht="26.25" customHeight="1">
      <c r="B52" s="397"/>
      <c r="C52" s="398"/>
      <c r="D52" s="399"/>
      <c r="E52" s="400"/>
      <c r="F52" s="401"/>
      <c r="G52" s="246"/>
      <c r="H52" s="328"/>
      <c r="I52" s="249"/>
      <c r="J52" s="250" t="str">
        <f t="shared" si="4"/>
        <v/>
      </c>
      <c r="K52" s="249" t="str">
        <f t="shared" si="5"/>
        <v/>
      </c>
      <c r="L52" s="251" t="str">
        <f t="shared" si="6"/>
        <v/>
      </c>
      <c r="M52" s="252"/>
      <c r="P52" s="245"/>
      <c r="Q52" s="245">
        <f t="shared" si="7"/>
        <v>0</v>
      </c>
      <c r="R52" s="245"/>
      <c r="S52" s="245"/>
      <c r="T52" s="245"/>
      <c r="U52" s="245"/>
      <c r="V52" s="245"/>
    </row>
    <row r="53" spans="2:22" s="115" customFormat="1" ht="26.25" customHeight="1">
      <c r="B53" s="397"/>
      <c r="C53" s="398"/>
      <c r="D53" s="399"/>
      <c r="E53" s="400"/>
      <c r="F53" s="401"/>
      <c r="G53" s="246"/>
      <c r="H53" s="328"/>
      <c r="I53" s="249"/>
      <c r="J53" s="250" t="str">
        <f t="shared" si="4"/>
        <v/>
      </c>
      <c r="K53" s="249" t="str">
        <f t="shared" si="5"/>
        <v/>
      </c>
      <c r="L53" s="251" t="str">
        <f t="shared" si="6"/>
        <v/>
      </c>
      <c r="M53" s="252"/>
      <c r="P53" s="245"/>
      <c r="Q53" s="245">
        <f t="shared" si="7"/>
        <v>0</v>
      </c>
      <c r="R53" s="245"/>
      <c r="S53" s="245"/>
      <c r="T53" s="245"/>
      <c r="U53" s="245"/>
      <c r="V53" s="245"/>
    </row>
    <row r="54" spans="2:22" s="115" customFormat="1" ht="26.25" customHeight="1">
      <c r="B54" s="397"/>
      <c r="C54" s="398"/>
      <c r="D54" s="399"/>
      <c r="E54" s="400"/>
      <c r="F54" s="401"/>
      <c r="G54" s="246"/>
      <c r="H54" s="328"/>
      <c r="I54" s="249"/>
      <c r="J54" s="250" t="str">
        <f t="shared" si="4"/>
        <v/>
      </c>
      <c r="K54" s="249" t="str">
        <f t="shared" si="5"/>
        <v/>
      </c>
      <c r="L54" s="251" t="str">
        <f t="shared" si="6"/>
        <v/>
      </c>
      <c r="M54" s="252"/>
      <c r="P54" s="245"/>
      <c r="Q54" s="245">
        <f t="shared" si="7"/>
        <v>0</v>
      </c>
      <c r="R54" s="245"/>
      <c r="S54" s="245"/>
      <c r="T54" s="245"/>
      <c r="U54" s="245"/>
      <c r="V54" s="245"/>
    </row>
    <row r="55" spans="2:22" s="115" customFormat="1" ht="26.25" customHeight="1">
      <c r="B55" s="397"/>
      <c r="C55" s="398"/>
      <c r="D55" s="399"/>
      <c r="E55" s="400"/>
      <c r="F55" s="401"/>
      <c r="G55" s="246"/>
      <c r="H55" s="328"/>
      <c r="I55" s="249"/>
      <c r="J55" s="250" t="str">
        <f t="shared" si="4"/>
        <v/>
      </c>
      <c r="K55" s="249" t="str">
        <f t="shared" si="5"/>
        <v/>
      </c>
      <c r="L55" s="251" t="str">
        <f t="shared" si="6"/>
        <v/>
      </c>
      <c r="M55" s="252"/>
      <c r="P55" s="245"/>
      <c r="Q55" s="245">
        <f t="shared" si="7"/>
        <v>0</v>
      </c>
      <c r="R55" s="245"/>
      <c r="S55" s="245"/>
      <c r="T55" s="245"/>
      <c r="U55" s="245"/>
      <c r="V55" s="245"/>
    </row>
    <row r="56" spans="2:22" s="115" customFormat="1" ht="26.25" customHeight="1">
      <c r="B56" s="397"/>
      <c r="C56" s="398"/>
      <c r="D56" s="399"/>
      <c r="E56" s="400"/>
      <c r="F56" s="401"/>
      <c r="G56" s="246"/>
      <c r="H56" s="328"/>
      <c r="I56" s="249"/>
      <c r="J56" s="250" t="str">
        <f t="shared" si="4"/>
        <v/>
      </c>
      <c r="K56" s="249" t="str">
        <f t="shared" si="5"/>
        <v/>
      </c>
      <c r="L56" s="251" t="str">
        <f t="shared" si="6"/>
        <v/>
      </c>
      <c r="M56" s="252"/>
      <c r="P56" s="245"/>
      <c r="Q56" s="245">
        <f t="shared" si="7"/>
        <v>0</v>
      </c>
      <c r="R56" s="245"/>
      <c r="S56" s="245"/>
      <c r="T56" s="245"/>
      <c r="U56" s="245"/>
      <c r="V56" s="245"/>
    </row>
    <row r="57" spans="2:22" s="115" customFormat="1" ht="26.25" customHeight="1">
      <c r="B57" s="397"/>
      <c r="C57" s="398"/>
      <c r="D57" s="399"/>
      <c r="E57" s="400"/>
      <c r="F57" s="401"/>
      <c r="G57" s="246"/>
      <c r="H57" s="328"/>
      <c r="I57" s="249"/>
      <c r="J57" s="250" t="str">
        <f t="shared" si="4"/>
        <v/>
      </c>
      <c r="K57" s="249" t="str">
        <f t="shared" si="5"/>
        <v/>
      </c>
      <c r="L57" s="251" t="str">
        <f t="shared" si="6"/>
        <v/>
      </c>
      <c r="M57" s="252"/>
      <c r="P57" s="245"/>
      <c r="Q57" s="245">
        <f t="shared" si="7"/>
        <v>0</v>
      </c>
      <c r="R57" s="245"/>
      <c r="S57" s="245"/>
      <c r="T57" s="245"/>
      <c r="U57" s="245"/>
      <c r="V57" s="245"/>
    </row>
    <row r="58" spans="2:22" s="115" customFormat="1" ht="26.25" customHeight="1">
      <c r="B58" s="397"/>
      <c r="C58" s="398"/>
      <c r="D58" s="399"/>
      <c r="E58" s="400"/>
      <c r="F58" s="401"/>
      <c r="G58" s="246"/>
      <c r="H58" s="328"/>
      <c r="I58" s="249"/>
      <c r="J58" s="250" t="str">
        <f t="shared" si="4"/>
        <v/>
      </c>
      <c r="K58" s="249" t="str">
        <f t="shared" si="5"/>
        <v/>
      </c>
      <c r="L58" s="251" t="str">
        <f t="shared" si="6"/>
        <v/>
      </c>
      <c r="M58" s="252"/>
      <c r="P58" s="245"/>
      <c r="Q58" s="245">
        <f t="shared" si="7"/>
        <v>0</v>
      </c>
      <c r="R58" s="245"/>
      <c r="S58" s="245"/>
      <c r="T58" s="245"/>
      <c r="U58" s="245"/>
      <c r="V58" s="245"/>
    </row>
    <row r="59" spans="2:22" s="115" customFormat="1" ht="26.25" customHeight="1">
      <c r="B59" s="397"/>
      <c r="C59" s="398"/>
      <c r="D59" s="399"/>
      <c r="E59" s="400"/>
      <c r="F59" s="401"/>
      <c r="G59" s="246"/>
      <c r="H59" s="328"/>
      <c r="I59" s="249"/>
      <c r="J59" s="250" t="str">
        <f t="shared" si="4"/>
        <v/>
      </c>
      <c r="K59" s="249" t="str">
        <f t="shared" si="5"/>
        <v/>
      </c>
      <c r="L59" s="251" t="str">
        <f t="shared" si="6"/>
        <v/>
      </c>
      <c r="M59" s="252"/>
      <c r="P59" s="245"/>
      <c r="Q59" s="245">
        <f t="shared" si="7"/>
        <v>0</v>
      </c>
      <c r="R59" s="245"/>
      <c r="S59" s="245"/>
      <c r="T59" s="245"/>
      <c r="U59" s="245"/>
      <c r="V59" s="245"/>
    </row>
    <row r="60" spans="2:22" s="115" customFormat="1" ht="26.25" customHeight="1">
      <c r="B60" s="397"/>
      <c r="C60" s="398"/>
      <c r="D60" s="399"/>
      <c r="E60" s="400"/>
      <c r="F60" s="401"/>
      <c r="G60" s="246"/>
      <c r="H60" s="328"/>
      <c r="I60" s="249"/>
      <c r="J60" s="250" t="str">
        <f t="shared" si="4"/>
        <v/>
      </c>
      <c r="K60" s="249" t="str">
        <f t="shared" si="5"/>
        <v/>
      </c>
      <c r="L60" s="251" t="str">
        <f t="shared" si="6"/>
        <v/>
      </c>
      <c r="M60" s="252"/>
      <c r="P60" s="245"/>
      <c r="Q60" s="245">
        <f t="shared" si="7"/>
        <v>0</v>
      </c>
      <c r="R60" s="245"/>
      <c r="S60" s="245"/>
      <c r="T60" s="245"/>
      <c r="U60" s="245"/>
      <c r="V60" s="245"/>
    </row>
    <row r="61" spans="2:22" s="115" customFormat="1" ht="26.25" customHeight="1">
      <c r="B61" s="397"/>
      <c r="C61" s="398"/>
      <c r="D61" s="399"/>
      <c r="E61" s="400"/>
      <c r="F61" s="401"/>
      <c r="G61" s="246"/>
      <c r="H61" s="328"/>
      <c r="I61" s="249"/>
      <c r="J61" s="250" t="str">
        <f>+IF(OR(P61="",G61="式"),"",IF(INT(P61),INT(P61),"0"))</f>
        <v/>
      </c>
      <c r="K61" s="249" t="str">
        <f>+IF(OR(P61="",G61="式"),"",IF(P61-INT(P61),P61-INT(P61),""))</f>
        <v/>
      </c>
      <c r="L61" s="251" t="str">
        <f t="shared" si="6"/>
        <v/>
      </c>
      <c r="M61" s="252"/>
      <c r="P61" s="245"/>
      <c r="Q61" s="245">
        <f t="shared" si="7"/>
        <v>0</v>
      </c>
      <c r="R61" s="245"/>
      <c r="S61" s="245"/>
      <c r="T61" s="245"/>
      <c r="U61" s="245"/>
      <c r="V61" s="245"/>
    </row>
    <row r="62" spans="2:22" s="115" customFormat="1" ht="26.25" customHeight="1">
      <c r="B62" s="397"/>
      <c r="C62" s="398"/>
      <c r="D62" s="399"/>
      <c r="E62" s="400"/>
      <c r="F62" s="401"/>
      <c r="G62" s="246"/>
      <c r="H62" s="328"/>
      <c r="I62" s="249"/>
      <c r="J62" s="250" t="str">
        <f>+IF(OR(P62="",G62="式"),"",IF(INT(P62),INT(P62),"0"))</f>
        <v/>
      </c>
      <c r="K62" s="249" t="str">
        <f>+IF(OR(P62="",G62="式"),"",IF(P62-INT(P62),P62-INT(P62),""))</f>
        <v/>
      </c>
      <c r="L62" s="251" t="str">
        <f t="shared" si="6"/>
        <v/>
      </c>
      <c r="M62" s="252"/>
      <c r="P62" s="245"/>
      <c r="Q62" s="245">
        <f t="shared" si="7"/>
        <v>0</v>
      </c>
      <c r="R62" s="245"/>
      <c r="S62" s="245"/>
      <c r="T62" s="245"/>
      <c r="U62" s="245"/>
      <c r="V62" s="245"/>
    </row>
    <row r="63" spans="2:22" s="115" customFormat="1" ht="26.25" customHeight="1">
      <c r="B63" s="397"/>
      <c r="C63" s="398"/>
      <c r="D63" s="399"/>
      <c r="E63" s="400"/>
      <c r="F63" s="401"/>
      <c r="G63" s="246"/>
      <c r="H63" s="328"/>
      <c r="I63" s="249"/>
      <c r="J63" s="250" t="str">
        <f>+IF(OR(P63="",G63="式"),"",IF(INT(P63),INT(P63),"0"))</f>
        <v/>
      </c>
      <c r="K63" s="249" t="str">
        <f>+IF(OR(P63="",G63="式"),"",IF(P63-INT(P63),P63-INT(P63),""))</f>
        <v/>
      </c>
      <c r="L63" s="251" t="str">
        <f t="shared" si="6"/>
        <v/>
      </c>
      <c r="M63" s="252"/>
      <c r="P63" s="245"/>
      <c r="Q63" s="245">
        <f t="shared" si="7"/>
        <v>0</v>
      </c>
      <c r="R63" s="245"/>
      <c r="S63" s="245"/>
      <c r="T63" s="245"/>
      <c r="U63" s="245"/>
      <c r="V63" s="245"/>
    </row>
    <row r="64" spans="2:22" s="115" customFormat="1" ht="26.25" customHeight="1">
      <c r="B64" s="397"/>
      <c r="C64" s="398"/>
      <c r="D64" s="399"/>
      <c r="E64" s="400"/>
      <c r="F64" s="401"/>
      <c r="G64" s="246"/>
      <c r="H64" s="328"/>
      <c r="I64" s="249"/>
      <c r="J64" s="250" t="str">
        <f>+IF(OR(P64="",G64="式"),"",IF(INT(P64),INT(P64),"0"))</f>
        <v/>
      </c>
      <c r="K64" s="249" t="str">
        <f>+IF(OR(P64="",G64="式"),"",IF(P64-INT(P64),P64-INT(P64),""))</f>
        <v/>
      </c>
      <c r="L64" s="251" t="str">
        <f t="shared" si="6"/>
        <v/>
      </c>
      <c r="M64" s="252"/>
      <c r="P64" s="245"/>
      <c r="Q64" s="245">
        <f t="shared" si="7"/>
        <v>0</v>
      </c>
      <c r="R64" s="245"/>
      <c r="S64" s="245"/>
      <c r="T64" s="245"/>
      <c r="U64" s="245"/>
      <c r="V64" s="245"/>
    </row>
    <row r="65" spans="2:22" s="115" customFormat="1" ht="26.25" customHeight="1">
      <c r="B65" s="403"/>
      <c r="C65" s="404"/>
      <c r="D65" s="405"/>
      <c r="E65" s="406"/>
      <c r="F65" s="407"/>
      <c r="G65" s="246"/>
      <c r="H65" s="328"/>
      <c r="I65" s="249"/>
      <c r="J65" s="250" t="str">
        <f>+IF(OR(P65="",G65="式"),"",IF(INT(P65),INT(P65),"0"))</f>
        <v/>
      </c>
      <c r="K65" s="249" t="str">
        <f>+IF(OR(P65="",G65="式"),"",IF(P65-INT(P65),P65-INT(P65),""))</f>
        <v/>
      </c>
      <c r="L65" s="251" t="str">
        <f t="shared" si="6"/>
        <v/>
      </c>
      <c r="M65" s="252"/>
      <c r="P65" s="245"/>
      <c r="Q65" s="245">
        <f t="shared" si="7"/>
        <v>0</v>
      </c>
      <c r="R65" s="245"/>
      <c r="S65" s="245"/>
      <c r="T65" s="245"/>
      <c r="U65" s="245"/>
      <c r="V65" s="245"/>
    </row>
    <row r="66" spans="2:22" s="115" customFormat="1" ht="9.75" customHeight="1">
      <c r="H66" s="329" t="str">
        <f>+IF(O66="","",IF(O66&gt;0,INT(O66),IF(O66&lt;=-1,ROUNDDOWN(O66,0),IF(O66=0,"","-0"))))</f>
        <v/>
      </c>
      <c r="I66" s="330" t="str">
        <f>+IF(OR(O66="",Q66=0),"",Q66)</f>
        <v/>
      </c>
      <c r="P66" s="245"/>
      <c r="Q66" s="245"/>
      <c r="R66" s="245"/>
      <c r="S66" s="245"/>
      <c r="T66" s="245"/>
      <c r="U66" s="245"/>
      <c r="V66" s="245"/>
    </row>
    <row r="67" spans="2:22" ht="15" customHeight="1"/>
    <row r="68" spans="2:22" ht="15" customHeight="1"/>
    <row r="69" spans="2:22" ht="15" customHeight="1"/>
    <row r="70" spans="2:22" ht="15" customHeight="1"/>
    <row r="71" spans="2:22" ht="15" customHeight="1"/>
    <row r="72" spans="2:22" ht="15" customHeight="1"/>
    <row r="73" spans="2:22" ht="15" customHeight="1"/>
    <row r="74" spans="2:22" ht="15" customHeight="1"/>
    <row r="75" spans="2:22" ht="15" customHeight="1"/>
    <row r="76" spans="2:22" ht="15" customHeight="1"/>
    <row r="77" spans="2:22" ht="15" customHeight="1"/>
    <row r="78" spans="2:22" ht="15" customHeight="1"/>
    <row r="79" spans="2:22" ht="15" customHeight="1"/>
    <row r="80" spans="2:22" ht="15" customHeight="1"/>
    <row r="81" ht="15" customHeight="1"/>
    <row r="82" ht="15" customHeight="1"/>
    <row r="83" ht="3.75" customHeight="1"/>
  </sheetData>
  <mergeCells count="122">
    <mergeCell ref="B64:D64"/>
    <mergeCell ref="E64:F64"/>
    <mergeCell ref="B65:D65"/>
    <mergeCell ref="E65:F65"/>
    <mergeCell ref="B61:D61"/>
    <mergeCell ref="E61:F61"/>
    <mergeCell ref="B62:D62"/>
    <mergeCell ref="E62:F62"/>
    <mergeCell ref="B63:D63"/>
    <mergeCell ref="E63:F63"/>
    <mergeCell ref="B58:D58"/>
    <mergeCell ref="E58:F58"/>
    <mergeCell ref="B59:D59"/>
    <mergeCell ref="E59:F59"/>
    <mergeCell ref="B60:D60"/>
    <mergeCell ref="E60:F60"/>
    <mergeCell ref="B52:D52"/>
    <mergeCell ref="E52:F52"/>
    <mergeCell ref="B53:D53"/>
    <mergeCell ref="E53:F53"/>
    <mergeCell ref="B54:D54"/>
    <mergeCell ref="E54:F54"/>
    <mergeCell ref="B55:D55"/>
    <mergeCell ref="E55:F55"/>
    <mergeCell ref="B56:D56"/>
    <mergeCell ref="E56:F56"/>
    <mergeCell ref="B57:D57"/>
    <mergeCell ref="E57:F57"/>
    <mergeCell ref="B49:D49"/>
    <mergeCell ref="E49:F49"/>
    <mergeCell ref="B50:D50"/>
    <mergeCell ref="E50:F50"/>
    <mergeCell ref="B51:D51"/>
    <mergeCell ref="E51:F51"/>
    <mergeCell ref="B46:D46"/>
    <mergeCell ref="E46:F46"/>
    <mergeCell ref="B47:D47"/>
    <mergeCell ref="E47:F47"/>
    <mergeCell ref="B48:D48"/>
    <mergeCell ref="E48:F48"/>
    <mergeCell ref="B11:D11"/>
    <mergeCell ref="E11:F11"/>
    <mergeCell ref="B22:D22"/>
    <mergeCell ref="E22:F22"/>
    <mergeCell ref="B17:D17"/>
    <mergeCell ref="E17:F17"/>
    <mergeCell ref="B18:D18"/>
    <mergeCell ref="E18:F18"/>
    <mergeCell ref="B19:D19"/>
    <mergeCell ref="E19:F19"/>
    <mergeCell ref="B16:D16"/>
    <mergeCell ref="E16:F16"/>
    <mergeCell ref="E12:F12"/>
    <mergeCell ref="B13:D13"/>
    <mergeCell ref="E13:F13"/>
    <mergeCell ref="B14:D14"/>
    <mergeCell ref="E14:F14"/>
    <mergeCell ref="B15:D15"/>
    <mergeCell ref="E15:F15"/>
    <mergeCell ref="B4:D4"/>
    <mergeCell ref="E4:F4"/>
    <mergeCell ref="B7:D7"/>
    <mergeCell ref="E7:F7"/>
    <mergeCell ref="B8:D8"/>
    <mergeCell ref="E8:F8"/>
    <mergeCell ref="B9:D9"/>
    <mergeCell ref="E9:F9"/>
    <mergeCell ref="B10:D10"/>
    <mergeCell ref="E10:F10"/>
    <mergeCell ref="B32:D32"/>
    <mergeCell ref="E32:F32"/>
    <mergeCell ref="F35:K35"/>
    <mergeCell ref="B37:D37"/>
    <mergeCell ref="E31:F31"/>
    <mergeCell ref="E37:F37"/>
    <mergeCell ref="H37:I37"/>
    <mergeCell ref="J37:K37"/>
    <mergeCell ref="B27:D27"/>
    <mergeCell ref="B28:D28"/>
    <mergeCell ref="E28:F28"/>
    <mergeCell ref="B29:D29"/>
    <mergeCell ref="E29:F29"/>
    <mergeCell ref="B45:D45"/>
    <mergeCell ref="E45:F45"/>
    <mergeCell ref="B40:D40"/>
    <mergeCell ref="E40:F40"/>
    <mergeCell ref="B41:D41"/>
    <mergeCell ref="E41:F41"/>
    <mergeCell ref="B42:D42"/>
    <mergeCell ref="E42:F42"/>
    <mergeCell ref="B38:D38"/>
    <mergeCell ref="E38:F38"/>
    <mergeCell ref="B39:D39"/>
    <mergeCell ref="E39:F39"/>
    <mergeCell ref="B43:D43"/>
    <mergeCell ref="E43:F43"/>
    <mergeCell ref="B44:D44"/>
    <mergeCell ref="E44:F44"/>
    <mergeCell ref="H4:I4"/>
    <mergeCell ref="B12:D12"/>
    <mergeCell ref="E27:F27"/>
    <mergeCell ref="B30:D30"/>
    <mergeCell ref="E30:F30"/>
    <mergeCell ref="B31:D31"/>
    <mergeCell ref="F2:K2"/>
    <mergeCell ref="B23:D23"/>
    <mergeCell ref="E23:F23"/>
    <mergeCell ref="B24:D24"/>
    <mergeCell ref="E24:F24"/>
    <mergeCell ref="B25:D25"/>
    <mergeCell ref="E25:F25"/>
    <mergeCell ref="B26:D26"/>
    <mergeCell ref="E26:F26"/>
    <mergeCell ref="B20:D20"/>
    <mergeCell ref="E20:F20"/>
    <mergeCell ref="B21:D21"/>
    <mergeCell ref="E21:F21"/>
    <mergeCell ref="J4:K4"/>
    <mergeCell ref="E5:F5"/>
    <mergeCell ref="B5:D5"/>
    <mergeCell ref="B6:D6"/>
    <mergeCell ref="E6:F6"/>
  </mergeCells>
  <phoneticPr fontId="3"/>
  <pageMargins left="0" right="0" top="0.59055118110236227" bottom="0" header="0.39370078740157483" footer="0"/>
  <pageSetup paperSize="9" orientation="portrait" r:id="rId1"/>
  <headerFooter alignWithMargins="0"/>
  <rowBreaks count="1" manualBreakCount="1">
    <brk id="3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工種別内訳表定義</vt:lpstr>
      <vt:lpstr>種別内訳表定義</vt:lpstr>
      <vt:lpstr>内訳表定義</vt:lpstr>
      <vt:lpstr>単価表定義</vt:lpstr>
      <vt:lpstr>帳票イメージ工種別内訳</vt:lpstr>
      <vt:lpstr>帳票イメージ種別内訳</vt:lpstr>
      <vt:lpstr>帳票イメージ</vt:lpstr>
      <vt:lpstr>単価表定義!Print_Area</vt:lpstr>
      <vt:lpstr>帳票イメージ!Print_Area</vt:lpstr>
      <vt:lpstr>帳票イメージ工種別内訳!Print_Area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水馬　久司</dc:creator>
  <cp:lastModifiedBy>蓮浦 千春</cp:lastModifiedBy>
  <cp:lastPrinted>2013-04-19T02:26:39Z</cp:lastPrinted>
  <dcterms:created xsi:type="dcterms:W3CDTF">2001-12-08T17:30:14Z</dcterms:created>
  <dcterms:modified xsi:type="dcterms:W3CDTF">2013-05-20T07:35:42Z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完了日">
    <vt:lpwstr>2013/05/24</vt:lpwstr>
  </property>
</Properties>
</file>