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4140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</definedNames>
  <calcPr calcId="125725"/>
</workbook>
</file>

<file path=xl/calcChain.xml><?xml version="1.0" encoding="utf-8"?>
<calcChain xmlns="http://schemas.openxmlformats.org/spreadsheetml/2006/main">
  <c r="Q42" i="13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41"/>
  <c r="Q40"/>
  <c r="Q20"/>
  <c r="Q21"/>
  <c r="Q22"/>
  <c r="Q23"/>
  <c r="Q24"/>
  <c r="Q25"/>
  <c r="Q26"/>
  <c r="Q27"/>
  <c r="Q28"/>
  <c r="Q29"/>
  <c r="Q30"/>
  <c r="Q31"/>
  <c r="Q32"/>
  <c r="Q19"/>
  <c r="Q18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40"/>
  <c r="B20"/>
  <c r="B21"/>
  <c r="B22"/>
  <c r="B23"/>
  <c r="B24"/>
  <c r="B25"/>
  <c r="B26"/>
  <c r="B27"/>
  <c r="B28"/>
  <c r="B29"/>
  <c r="B30"/>
  <c r="B31"/>
  <c r="B32"/>
  <c r="B19"/>
  <c r="B18"/>
  <c r="C63" l="1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2"/>
  <c r="C31"/>
  <c r="C30"/>
  <c r="C29"/>
  <c r="C28"/>
  <c r="C27"/>
  <c r="C26"/>
  <c r="C25"/>
  <c r="C24"/>
  <c r="C23"/>
  <c r="C22"/>
  <c r="C21"/>
  <c r="C20"/>
  <c r="C19"/>
  <c r="C18"/>
  <c r="D63"/>
  <c r="E63"/>
  <c r="F63"/>
  <c r="G63"/>
  <c r="H63"/>
  <c r="Q13"/>
  <c r="T13"/>
  <c r="T4"/>
  <c r="S12"/>
  <c r="T12"/>
  <c r="Q12"/>
  <c r="P12"/>
  <c r="K32"/>
  <c r="K31"/>
  <c r="K30"/>
  <c r="K29"/>
  <c r="K28"/>
  <c r="K27"/>
  <c r="K26"/>
  <c r="K25"/>
  <c r="K23"/>
  <c r="K24"/>
  <c r="K22"/>
  <c r="K21"/>
  <c r="K20"/>
  <c r="K19"/>
  <c r="K18"/>
  <c r="S13"/>
  <c r="D18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2"/>
  <c r="N31"/>
  <c r="N30"/>
  <c r="N29"/>
  <c r="N28"/>
  <c r="N27"/>
  <c r="N26"/>
  <c r="N25"/>
  <c r="N24"/>
  <c r="N23"/>
  <c r="N22"/>
  <c r="N21"/>
  <c r="N20"/>
  <c r="N19"/>
  <c r="N18"/>
  <c r="P22"/>
  <c r="P21"/>
  <c r="P20"/>
  <c r="O22"/>
  <c r="O21"/>
  <c r="O20"/>
  <c r="L22"/>
  <c r="L21"/>
  <c r="L20"/>
  <c r="H23"/>
  <c r="H22"/>
  <c r="H21"/>
  <c r="H20"/>
  <c r="G23"/>
  <c r="G22"/>
  <c r="G21"/>
  <c r="G20"/>
  <c r="F23"/>
  <c r="F22"/>
  <c r="F21"/>
  <c r="F20"/>
  <c r="E22"/>
  <c r="E21"/>
  <c r="E20"/>
  <c r="D23"/>
  <c r="D22"/>
  <c r="D21"/>
  <c r="D20"/>
  <c r="I62" i="12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E18" i="13"/>
  <c r="F18"/>
  <c r="G18"/>
  <c r="H18"/>
  <c r="L18"/>
  <c r="O18"/>
  <c r="P18"/>
  <c r="D19"/>
  <c r="E19"/>
  <c r="F19"/>
  <c r="G19"/>
  <c r="H19"/>
  <c r="L19"/>
  <c r="O19"/>
  <c r="P19"/>
  <c r="E23"/>
  <c r="L23"/>
  <c r="O23"/>
  <c r="P23"/>
  <c r="D24"/>
  <c r="E24"/>
  <c r="F24"/>
  <c r="G24"/>
  <c r="H24"/>
  <c r="L24"/>
  <c r="O24"/>
  <c r="P24"/>
  <c r="D25"/>
  <c r="E25"/>
  <c r="F25"/>
  <c r="G25"/>
  <c r="H25"/>
  <c r="L25"/>
  <c r="O25"/>
  <c r="P25"/>
  <c r="D26"/>
  <c r="E26"/>
  <c r="F26"/>
  <c r="G26"/>
  <c r="H26"/>
  <c r="L26"/>
  <c r="O26"/>
  <c r="P26"/>
  <c r="D27"/>
  <c r="E27"/>
  <c r="F27"/>
  <c r="G27"/>
  <c r="H27"/>
  <c r="L27"/>
  <c r="O27"/>
  <c r="P27"/>
  <c r="D28"/>
  <c r="E28"/>
  <c r="F28"/>
  <c r="G28"/>
  <c r="H28"/>
  <c r="L28"/>
  <c r="O28"/>
  <c r="P28"/>
  <c r="D29"/>
  <c r="E29"/>
  <c r="F29"/>
  <c r="G29"/>
  <c r="H29"/>
  <c r="L29"/>
  <c r="O29"/>
  <c r="P29"/>
  <c r="D30"/>
  <c r="E30"/>
  <c r="F30"/>
  <c r="G30"/>
  <c r="H30"/>
  <c r="L30"/>
  <c r="O30"/>
  <c r="P30"/>
  <c r="D31"/>
  <c r="E31"/>
  <c r="F31"/>
  <c r="G31"/>
  <c r="H31"/>
  <c r="L31"/>
  <c r="O31"/>
  <c r="P31"/>
  <c r="D32"/>
  <c r="E32"/>
  <c r="F32"/>
  <c r="G32"/>
  <c r="H32"/>
  <c r="L32"/>
  <c r="O32"/>
  <c r="P32"/>
  <c r="D40"/>
  <c r="E40"/>
  <c r="F40"/>
  <c r="G40"/>
  <c r="H40"/>
  <c r="K40"/>
  <c r="L40"/>
  <c r="O40"/>
  <c r="P40"/>
  <c r="D41"/>
  <c r="E41"/>
  <c r="F41"/>
  <c r="G41"/>
  <c r="H41"/>
  <c r="K41"/>
  <c r="L41"/>
  <c r="O41"/>
  <c r="P41"/>
  <c r="D42"/>
  <c r="E42"/>
  <c r="F42"/>
  <c r="G42"/>
  <c r="H42"/>
  <c r="K42"/>
  <c r="L42"/>
  <c r="O42"/>
  <c r="P42"/>
  <c r="D43"/>
  <c r="E43"/>
  <c r="F43"/>
  <c r="G43"/>
  <c r="H43"/>
  <c r="K43"/>
  <c r="L43"/>
  <c r="O43"/>
  <c r="P43"/>
  <c r="D44"/>
  <c r="E44"/>
  <c r="F44"/>
  <c r="G44"/>
  <c r="H44"/>
  <c r="K44"/>
  <c r="L44"/>
  <c r="O44"/>
  <c r="P44"/>
  <c r="D45"/>
  <c r="E45"/>
  <c r="F45"/>
  <c r="G45"/>
  <c r="H45"/>
  <c r="K45"/>
  <c r="L45"/>
  <c r="O45"/>
  <c r="P45"/>
  <c r="D46"/>
  <c r="E46"/>
  <c r="F46"/>
  <c r="G46"/>
  <c r="H46"/>
  <c r="K46"/>
  <c r="L46"/>
  <c r="O46"/>
  <c r="P46"/>
  <c r="D47"/>
  <c r="E47"/>
  <c r="F47"/>
  <c r="G47"/>
  <c r="H47"/>
  <c r="K47"/>
  <c r="L47"/>
  <c r="O47"/>
  <c r="P47"/>
  <c r="D48"/>
  <c r="E48"/>
  <c r="F48"/>
  <c r="G48"/>
  <c r="H48"/>
  <c r="K48"/>
  <c r="L48"/>
  <c r="O48"/>
  <c r="P48"/>
  <c r="D49"/>
  <c r="E49"/>
  <c r="F49"/>
  <c r="G49"/>
  <c r="H49"/>
  <c r="K49"/>
  <c r="L49"/>
  <c r="O49"/>
  <c r="P49"/>
  <c r="D50"/>
  <c r="E50"/>
  <c r="F50"/>
  <c r="G50"/>
  <c r="H50"/>
  <c r="K50"/>
  <c r="L50"/>
  <c r="O50"/>
  <c r="P50"/>
  <c r="D51"/>
  <c r="E51"/>
  <c r="F51"/>
  <c r="G51"/>
  <c r="H51"/>
  <c r="K51"/>
  <c r="L51"/>
  <c r="O51"/>
  <c r="P51"/>
  <c r="D52"/>
  <c r="E52"/>
  <c r="F52"/>
  <c r="G52"/>
  <c r="H52"/>
  <c r="K52"/>
  <c r="L52"/>
  <c r="O52"/>
  <c r="P52"/>
  <c r="D53"/>
  <c r="E53"/>
  <c r="F53"/>
  <c r="G53"/>
  <c r="H53"/>
  <c r="K53"/>
  <c r="L53"/>
  <c r="O53"/>
  <c r="P53"/>
  <c r="D54"/>
  <c r="E54"/>
  <c r="F54"/>
  <c r="G54"/>
  <c r="H54"/>
  <c r="K54"/>
  <c r="L54"/>
  <c r="O54"/>
  <c r="P54"/>
  <c r="D55"/>
  <c r="E55"/>
  <c r="F55"/>
  <c r="G55"/>
  <c r="H55"/>
  <c r="K55"/>
  <c r="L55"/>
  <c r="O55"/>
  <c r="P55"/>
  <c r="D56"/>
  <c r="E56"/>
  <c r="F56"/>
  <c r="G56"/>
  <c r="H56"/>
  <c r="K56"/>
  <c r="L56"/>
  <c r="O56"/>
  <c r="P56"/>
  <c r="D57"/>
  <c r="E57"/>
  <c r="F57"/>
  <c r="G57"/>
  <c r="H57"/>
  <c r="K57"/>
  <c r="L57"/>
  <c r="O57"/>
  <c r="P57"/>
  <c r="D58"/>
  <c r="E58"/>
  <c r="F58"/>
  <c r="G58"/>
  <c r="H58"/>
  <c r="K58"/>
  <c r="L58"/>
  <c r="O58"/>
  <c r="P58"/>
  <c r="D59"/>
  <c r="E59"/>
  <c r="F59"/>
  <c r="G59"/>
  <c r="H59"/>
  <c r="K59"/>
  <c r="L59"/>
  <c r="O59"/>
  <c r="P59"/>
  <c r="D60"/>
  <c r="E60"/>
  <c r="F60"/>
  <c r="G60"/>
  <c r="H60"/>
  <c r="K60"/>
  <c r="L60"/>
  <c r="O60"/>
  <c r="P60"/>
  <c r="D61"/>
  <c r="E61"/>
  <c r="F61"/>
  <c r="G61"/>
  <c r="H61"/>
  <c r="K61"/>
  <c r="L61"/>
  <c r="O61"/>
  <c r="P61"/>
  <c r="D62"/>
  <c r="E62"/>
  <c r="F62"/>
  <c r="G62"/>
  <c r="H62"/>
  <c r="K62"/>
  <c r="L62"/>
  <c r="O62"/>
  <c r="P62"/>
  <c r="K63"/>
  <c r="L63"/>
  <c r="O63"/>
  <c r="P63"/>
</calcChain>
</file>

<file path=xl/sharedStrings.xml><?xml version="1.0" encoding="utf-8"?>
<sst xmlns="http://schemas.openxmlformats.org/spreadsheetml/2006/main" count="554" uniqueCount="294">
  <si>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</si>
  <si>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</si>
  <si>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</si>
  <si>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</si>
  <si>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</si>
  <si>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</si>
  <si>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</si>
  <si>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</si>
  <si>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</si>
  <si>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</si>
  <si>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</si>
  <si>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</si>
  <si>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</si>
  <si>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</si>
  <si>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</si>
  <si>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</si>
  <si>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</si>
  <si>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</si>
  <si>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</si>
  <si>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</si>
  <si>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</si>
  <si>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</si>
  <si>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</si>
  <si>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</si>
  <si>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</si>
  <si>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</si>
  <si>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</si>
  <si>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</si>
  <si>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</si>
  <si>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</si>
  <si>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</si>
  <si>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</si>
  <si>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</si>
  <si>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</si>
  <si>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</si>
  <si>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</si>
  <si>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</si>
  <si>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</si>
  <si>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</si>
  <si>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</si>
  <si>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</si>
  <si>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</si>
  <si>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</si>
  <si>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</si>
  <si>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</si>
  <si>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</si>
  <si>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</si>
  <si>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</si>
  <si>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</si>
  <si>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</si>
  <si>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</si>
  <si>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</si>
  <si>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</si>
  <si>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</si>
  <si>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</si>
  <si>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</si>
  <si>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</si>
  <si>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</si>
  <si>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</si>
  <si>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</si>
  <si>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</si>
  <si>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</si>
  <si>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</si>
  <si>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</si>
  <si>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</si>
  <si>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</si>
  <si>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</si>
  <si>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</si>
  <si>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</si>
  <si>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</si>
  <si>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</si>
  <si>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</si>
  <si>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</si>
  <si>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</si>
  <si>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</si>
  <si>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</si>
  <si>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</si>
  <si>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</si>
  <si>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</si>
  <si>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</si>
  <si>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</si>
  <si>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</si>
  <si>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</si>
  <si>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</si>
  <si>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</si>
  <si>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H</t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</si>
  <si>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</si>
  <si>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</si>
  <si>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</si>
  <si>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</si>
  <si>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</si>
  <si>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</si>
  <si>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</si>
  <si>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</si>
  <si>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</si>
  <si>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</si>
  <si>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</si>
  <si>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</si>
  <si>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</si>
  <si>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</si>
  <si>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</si>
  <si>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</si>
  <si>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</si>
  <si>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</si>
  <si>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</si>
  <si>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</si>
  <si>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</si>
  <si>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</si>
  <si>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</si>
  <si>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</si>
  <si>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</si>
  <si>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</si>
  <si>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</si>
  <si>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</si>
  <si>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</si>
  <si>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</si>
  <si>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</si>
  <si>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</si>
  <si>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</si>
  <si>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</si>
  <si>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</si>
  <si>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帳票イメージ工種別内訳</t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</si>
  <si>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</si>
  <si>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</si>
  <si>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</si>
  <si>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</si>
  <si>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</si>
  <si>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</si>
  <si>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</si>
  <si>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</si>
  <si>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</si>
  <si>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</si>
  <si>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</si>
  <si>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</si>
  <si>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</si>
  <si>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</si>
  <si>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</si>
  <si>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</si>
  <si>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</si>
  <si>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</si>
  <si>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</si>
  <si>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</si>
  <si>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</si>
  <si>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</si>
  <si>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</si>
  <si>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</si>
  <si>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</si>
  <si>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</si>
  <si>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</si>
  <si>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</si>
  <si>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</si>
  <si>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</si>
  <si>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</si>
  <si>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</si>
  <si>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</si>
  <si>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摘　　　要</t>
    <rPh sb="0" eb="1">
      <t>テキ</t>
    </rPh>
    <rPh sb="4" eb="5">
      <t>ヨウ</t>
    </rPh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</si>
  <si>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</si>
  <si>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</si>
  <si>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</si>
  <si>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</si>
  <si>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</si>
  <si>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</si>
  <si>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AA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</si>
  <si>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</si>
  <si>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</si>
  <si>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</si>
  <si>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</si>
  <si>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</si>
  <si>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</si>
  <si>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</si>
  <si>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</si>
  <si>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</si>
  <si>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</si>
  <si>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</si>
  <si>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</si>
  <si>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</si>
  <si>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</si>
  <si>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</si>
  <si>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</si>
  <si>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</si>
  <si>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</si>
  <si>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</si>
  <si>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単　位</t>
    <rPh sb="0" eb="1">
      <t>タン</t>
    </rPh>
    <rPh sb="2" eb="3">
      <t>クライ</t>
    </rPh>
    <phoneticPr fontId="2"/>
  </si>
  <si>
    <t>工事区分　　　費　目　　　工　種</t>
    <phoneticPr fontId="2"/>
  </si>
  <si>
    <t>数　量</t>
    <rPh sb="0" eb="1">
      <t>カズ</t>
    </rPh>
    <rPh sb="2" eb="3">
      <t>リョウ</t>
    </rPh>
    <phoneticPr fontId="2"/>
  </si>
  <si>
    <t>工   事   名</t>
    <rPh sb="0" eb="1">
      <t>コウ</t>
    </rPh>
    <rPh sb="4" eb="5">
      <t>コト</t>
    </rPh>
    <rPh sb="8" eb="9">
      <t>メイ</t>
    </rPh>
    <phoneticPr fontId="2"/>
  </si>
  <si>
    <t>０非表示</t>
  </si>
  <si>
    <t>単価</t>
    <rPh sb="0" eb="2">
      <t>タンカ</t>
    </rPh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</si>
  <si>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</si>
  <si>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</si>
  <si>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</si>
  <si>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</si>
  <si>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</si>
  <si>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</si>
  <si>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</si>
  <si>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</si>
  <si>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</si>
  <si>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</si>
  <si>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</si>
  <si>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</si>
  <si>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</si>
  <si>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</si>
  <si>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</si>
  <si>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</si>
  <si>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AP</t>
    <phoneticPr fontId="2"/>
  </si>
  <si>
    <t>AV</t>
    <phoneticPr fontId="2"/>
  </si>
  <si>
    <t>AF</t>
    <phoneticPr fontId="2"/>
  </si>
  <si>
    <t>結合02_09</t>
    <phoneticPr fontId="2"/>
  </si>
  <si>
    <t>AB</t>
    <phoneticPr fontId="2"/>
  </si>
  <si>
    <t>下記の通りお見積り申し上げます。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15"/>
  </si>
  <si>
    <t>納期</t>
    <rPh sb="0" eb="2">
      <t>ノウキ</t>
    </rPh>
    <phoneticPr fontId="15"/>
  </si>
  <si>
    <t>お支払い条件</t>
    <rPh sb="1" eb="3">
      <t>シハラ</t>
    </rPh>
    <rPh sb="4" eb="6">
      <t>ジョウケン</t>
    </rPh>
    <phoneticPr fontId="15"/>
  </si>
  <si>
    <t>受渡方法・場所</t>
    <rPh sb="0" eb="2">
      <t>ウケワタシ</t>
    </rPh>
    <rPh sb="2" eb="4">
      <t>ホウホウ</t>
    </rPh>
    <rPh sb="5" eb="7">
      <t>バショ</t>
    </rPh>
    <phoneticPr fontId="15"/>
  </si>
  <si>
    <t>見積有効期限</t>
    <rPh sb="0" eb="2">
      <t>ミツモリ</t>
    </rPh>
    <rPh sb="2" eb="4">
      <t>ユウコウ</t>
    </rPh>
    <rPh sb="4" eb="6">
      <t>キゲン</t>
    </rPh>
    <phoneticPr fontId="15"/>
  </si>
  <si>
    <t>A35:W64</t>
    <phoneticPr fontId="2"/>
  </si>
  <si>
    <t>A1:W34</t>
    <phoneticPr fontId="2"/>
  </si>
  <si>
    <t>住所</t>
    <rPh sb="0" eb="2">
      <t>ジュウショ</t>
    </rPh>
    <phoneticPr fontId="2"/>
  </si>
  <si>
    <t>社名</t>
    <phoneticPr fontId="2"/>
  </si>
  <si>
    <t>出力用住所</t>
    <phoneticPr fontId="2"/>
  </si>
  <si>
    <t>工事名1</t>
    <rPh sb="0" eb="2">
      <t>コウジ</t>
    </rPh>
    <rPh sb="2" eb="3">
      <t>メイ</t>
    </rPh>
    <phoneticPr fontId="2"/>
  </si>
  <si>
    <t>×</t>
    <phoneticPr fontId="2"/>
  </si>
  <si>
    <t>出力用氏名</t>
    <rPh sb="0" eb="3">
      <t>シュツリョクヨウ</t>
    </rPh>
    <rPh sb="3" eb="5">
      <t>シメイ</t>
    </rPh>
    <phoneticPr fontId="2"/>
  </si>
  <si>
    <t>担当者</t>
    <rPh sb="0" eb="3">
      <t>タントウシャ</t>
    </rPh>
    <phoneticPr fontId="2"/>
  </si>
  <si>
    <t>A</t>
    <phoneticPr fontId="2"/>
  </si>
  <si>
    <t>代表者</t>
    <rPh sb="0" eb="3">
      <t>ダイヒョウシャ</t>
    </rPh>
    <phoneticPr fontId="2"/>
  </si>
  <si>
    <t>出力用TEL</t>
    <rPh sb="0" eb="3">
      <t>シュツリョクヨウ</t>
    </rPh>
    <phoneticPr fontId="2"/>
  </si>
  <si>
    <t>出力用FAX</t>
    <rPh sb="0" eb="3">
      <t>シュツリョクヨウ</t>
    </rPh>
    <phoneticPr fontId="2"/>
  </si>
  <si>
    <t>TEL</t>
    <phoneticPr fontId="2"/>
  </si>
  <si>
    <t>FAX</t>
    <phoneticPr fontId="2"/>
  </si>
  <si>
    <t>AH</t>
    <phoneticPr fontId="2"/>
  </si>
  <si>
    <t>備　　　考</t>
    <rPh sb="0" eb="1">
      <t>ソノウ</t>
    </rPh>
    <rPh sb="4" eb="5">
      <t>コウ</t>
    </rPh>
    <phoneticPr fontId="2"/>
  </si>
  <si>
    <t>工　　種　・　規　格　寸　法</t>
    <rPh sb="0" eb="1">
      <t>コウ</t>
    </rPh>
    <rPh sb="3" eb="4">
      <t>シュ</t>
    </rPh>
    <rPh sb="7" eb="8">
      <t>タダシ</t>
    </rPh>
    <rPh sb="9" eb="10">
      <t>カク</t>
    </rPh>
    <rPh sb="11" eb="12">
      <t>スン</t>
    </rPh>
    <rPh sb="13" eb="14">
      <t>ノリ</t>
    </rPh>
    <phoneticPr fontId="2"/>
  </si>
  <si>
    <t>発注者名</t>
    <rPh sb="0" eb="3">
      <t>ハッチュウシャ</t>
    </rPh>
    <rPh sb="3" eb="4">
      <t>メイ</t>
    </rPh>
    <phoneticPr fontId="2"/>
  </si>
  <si>
    <t>様</t>
    <phoneticPr fontId="2"/>
  </si>
  <si>
    <t>納期</t>
    <rPh sb="0" eb="2">
      <t>ノウキ</t>
    </rPh>
    <phoneticPr fontId="2"/>
  </si>
  <si>
    <t>支払条件</t>
    <rPh sb="0" eb="4">
      <t>シハライジョウケン</t>
    </rPh>
    <phoneticPr fontId="2"/>
  </si>
  <si>
    <t>受渡方法場所</t>
    <rPh sb="0" eb="2">
      <t>ウケワタシ</t>
    </rPh>
    <rPh sb="2" eb="4">
      <t>ホウホウ</t>
    </rPh>
    <rPh sb="4" eb="6">
      <t>バショ</t>
    </rPh>
    <phoneticPr fontId="2"/>
  </si>
  <si>
    <t>御見積総計</t>
    <rPh sb="0" eb="3">
      <t>オミツモリ</t>
    </rPh>
    <rPh sb="3" eb="5">
      <t>ソウケイ</t>
    </rPh>
    <phoneticPr fontId="2"/>
  </si>
  <si>
    <t>納期</t>
    <rPh sb="0" eb="2">
      <t>ノウキ</t>
    </rPh>
    <phoneticPr fontId="2"/>
  </si>
  <si>
    <t>支払条件</t>
    <rPh sb="0" eb="4">
      <t>シハライジョウケン</t>
    </rPh>
    <phoneticPr fontId="2"/>
  </si>
  <si>
    <t>受渡方法</t>
    <rPh sb="0" eb="4">
      <t>ウケワタシホウホウ</t>
    </rPh>
    <phoneticPr fontId="2"/>
  </si>
  <si>
    <t>担当者</t>
    <rPh sb="0" eb="3">
      <t>タントウシャ</t>
    </rPh>
    <phoneticPr fontId="2"/>
  </si>
  <si>
    <t>AN</t>
    <phoneticPr fontId="2"/>
  </si>
  <si>
    <t>AJ</t>
    <phoneticPr fontId="2"/>
  </si>
  <si>
    <t>AK</t>
    <phoneticPr fontId="2"/>
  </si>
  <si>
    <t>AL</t>
    <phoneticPr fontId="2"/>
  </si>
  <si>
    <t>AM</t>
    <phoneticPr fontId="2"/>
  </si>
  <si>
    <t>AG</t>
    <phoneticPr fontId="2"/>
  </si>
  <si>
    <t>AF</t>
    <phoneticPr fontId="2"/>
  </si>
  <si>
    <t>H</t>
    <phoneticPr fontId="2"/>
  </si>
  <si>
    <t>H</t>
    <phoneticPr fontId="2"/>
  </si>
  <si>
    <t>明細種別</t>
    <rPh sb="0" eb="4">
      <t>メイサイシュベツ</t>
    </rPh>
    <phoneticPr fontId="2"/>
  </si>
  <si>
    <t>BW</t>
    <phoneticPr fontId="2"/>
  </si>
  <si>
    <t>BN</t>
    <phoneticPr fontId="2"/>
  </si>
  <si>
    <t>BI</t>
    <phoneticPr fontId="2"/>
  </si>
  <si>
    <t>CF</t>
    <phoneticPr fontId="2"/>
  </si>
  <si>
    <t>BC</t>
    <phoneticPr fontId="2"/>
  </si>
  <si>
    <t>BZ</t>
    <phoneticPr fontId="2"/>
  </si>
  <si>
    <t>BT</t>
    <phoneticPr fontId="2"/>
  </si>
  <si>
    <t>見積有効期限</t>
    <phoneticPr fontId="2"/>
  </si>
  <si>
    <t>見積有効期限</t>
    <phoneticPr fontId="2"/>
  </si>
  <si>
    <t>Q</t>
    <phoneticPr fontId="2"/>
  </si>
  <si>
    <t>　　　　御　　見　　積　　書　　　</t>
    <rPh sb="4" eb="5">
      <t>オ</t>
    </rPh>
    <rPh sb="7" eb="8">
      <t>ミ</t>
    </rPh>
    <rPh sb="10" eb="11">
      <t>セキ</t>
    </rPh>
    <rPh sb="13" eb="14">
      <t>ショ</t>
    </rPh>
    <phoneticPr fontId="15"/>
  </si>
  <si>
    <t>CK</t>
    <phoneticPr fontId="2"/>
  </si>
  <si>
    <t>AP</t>
    <phoneticPr fontId="2"/>
  </si>
  <si>
    <t>BZ</t>
    <phoneticPr fontId="2"/>
  </si>
  <si>
    <t>BC</t>
    <phoneticPr fontId="2"/>
  </si>
  <si>
    <t>BY</t>
    <phoneticPr fontId="2"/>
  </si>
  <si>
    <t>BB</t>
    <phoneticPr fontId="2"/>
  </si>
  <si>
    <t>BU</t>
    <phoneticPr fontId="2"/>
  </si>
  <si>
    <t>AW</t>
    <phoneticPr fontId="2"/>
  </si>
  <si>
    <t>BA</t>
    <phoneticPr fontId="2"/>
  </si>
  <si>
    <t>AT</t>
    <phoneticPr fontId="2"/>
  </si>
  <si>
    <t>AU</t>
    <phoneticPr fontId="2"/>
  </si>
  <si>
    <t>BR</t>
    <phoneticPr fontId="2"/>
  </si>
  <si>
    <t>AO</t>
    <phoneticPr fontId="2"/>
  </si>
  <si>
    <t xml:space="preserve">御見積総計金額 (税込)  </t>
    <phoneticPr fontId="2"/>
  </si>
  <si>
    <t>㊞　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</si>
  <si>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</si>
  <si>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</si>
  <si>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</si>
  <si>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</si>
  <si>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</si>
  <si>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</si>
  <si>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</si>
  <si>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文字列</t>
    <rPh sb="0" eb="3">
      <t>モジレツ</t>
    </rPh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</si>
  <si>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</si>
  <si>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</si>
  <si>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</si>
  <si>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AD</t>
    <phoneticPr fontId="2"/>
  </si>
  <si>
    <t>直接工事費1</t>
    <rPh sb="0" eb="5">
      <t>チョクセツコウジヒ</t>
    </rPh>
    <phoneticPr fontId="2"/>
  </si>
  <si>
    <t>直接工事費</t>
    <rPh sb="0" eb="5">
      <t>チョクセツコウジヒ</t>
    </rPh>
    <phoneticPr fontId="2"/>
  </si>
  <si>
    <t>X</t>
    <phoneticPr fontId="2"/>
  </si>
  <si>
    <t>×</t>
    <phoneticPr fontId="2"/>
  </si>
</sst>
</file>

<file path=xl/styles.xml><?xml version="1.0" encoding="utf-8"?>
<styleSheet xmlns="http://schemas.openxmlformats.org/spreadsheetml/2006/main">
  <numFmts count="10">
    <numFmt numFmtId="5" formatCode="&quot;¥&quot;#,##0;&quot;¥&quot;\-#,##0"/>
    <numFmt numFmtId="176" formatCode="0_ "/>
    <numFmt numFmtId="177" formatCode="#,##0_ "/>
    <numFmt numFmtId="178" formatCode="#,###.##"/>
    <numFmt numFmtId="179" formatCode="#,##0_ ;[Red]\-#,##0\ "/>
    <numFmt numFmtId="180" formatCode="#,###.###"/>
    <numFmt numFmtId="181" formatCode="#.####"/>
    <numFmt numFmtId="182" formatCode="#.##"/>
    <numFmt numFmtId="183" formatCode="[$-411]ggge&quot;年&quot;m&quot;月&quot;d&quot;日&quot;;@"/>
    <numFmt numFmtId="184" formatCode="&quot;¥&quot;#,##0\-;&quot;¥&quot;\-#,##0\-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0" xfId="0" applyBorder="1"/>
    <xf numFmtId="0" fontId="0" fillId="0" borderId="16" xfId="0" applyBorder="1" applyAlignment="1">
      <alignment vertical="top"/>
    </xf>
    <xf numFmtId="0" fontId="0" fillId="0" borderId="1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" xfId="0" applyBorder="1" applyAlignment="1">
      <alignment vertical="top" wrapText="1"/>
    </xf>
    <xf numFmtId="0" fontId="0" fillId="0" borderId="18" xfId="0" applyFill="1" applyBorder="1"/>
    <xf numFmtId="0" fontId="0" fillId="0" borderId="20" xfId="0" applyFill="1" applyBorder="1"/>
    <xf numFmtId="0" fontId="0" fillId="0" borderId="19" xfId="0" applyBorder="1" applyAlignment="1">
      <alignment vertical="top" wrapText="1"/>
    </xf>
    <xf numFmtId="0" fontId="0" fillId="0" borderId="0" xfId="0" applyFill="1" applyBorder="1"/>
    <xf numFmtId="0" fontId="0" fillId="0" borderId="22" xfId="0" applyFill="1" applyBorder="1"/>
    <xf numFmtId="0" fontId="0" fillId="0" borderId="20" xfId="0" applyBorder="1"/>
    <xf numFmtId="40" fontId="0" fillId="0" borderId="0" xfId="1" applyNumberFormat="1" applyFont="1"/>
    <xf numFmtId="0" fontId="0" fillId="2" borderId="22" xfId="0" applyFill="1" applyBorder="1"/>
    <xf numFmtId="0" fontId="0" fillId="2" borderId="28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Fill="1" applyBorder="1"/>
    <xf numFmtId="0" fontId="0" fillId="0" borderId="34" xfId="0" applyFill="1" applyBorder="1" applyAlignment="1">
      <alignment vertical="top" wrapText="1"/>
    </xf>
    <xf numFmtId="0" fontId="0" fillId="0" borderId="27" xfId="0" applyFill="1" applyBorder="1"/>
    <xf numFmtId="0" fontId="0" fillId="0" borderId="35" xfId="0" applyFill="1" applyBorder="1"/>
    <xf numFmtId="0" fontId="0" fillId="2" borderId="3" xfId="0" applyFill="1" applyBorder="1"/>
    <xf numFmtId="40" fontId="0" fillId="2" borderId="4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 applyAlignment="1">
      <alignment vertical="top"/>
    </xf>
    <xf numFmtId="0" fontId="1" fillId="2" borderId="3" xfId="0" applyFont="1" applyFill="1" applyBorder="1"/>
    <xf numFmtId="40" fontId="1" fillId="2" borderId="4" xfId="1" applyNumberFormat="1" applyFont="1" applyFill="1" applyBorder="1"/>
    <xf numFmtId="0" fontId="1" fillId="2" borderId="7" xfId="0" applyFont="1" applyFill="1" applyBorder="1"/>
    <xf numFmtId="40" fontId="1" fillId="2" borderId="8" xfId="1" applyNumberFormat="1" applyFont="1" applyFill="1" applyBorder="1"/>
    <xf numFmtId="0" fontId="1" fillId="2" borderId="9" xfId="0" applyFont="1" applyFill="1" applyBorder="1"/>
    <xf numFmtId="40" fontId="1" fillId="2" borderId="5" xfId="1" applyNumberFormat="1" applyFont="1" applyFill="1" applyBorder="1"/>
    <xf numFmtId="0" fontId="0" fillId="2" borderId="2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2" borderId="38" xfId="0" applyFill="1" applyBorder="1" applyAlignment="1">
      <alignment horizontal="center"/>
    </xf>
    <xf numFmtId="0" fontId="0" fillId="2" borderId="34" xfId="0" applyFill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10" xfId="0" applyFill="1" applyBorder="1"/>
    <xf numFmtId="0" fontId="4" fillId="0" borderId="0" xfId="0" applyFont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0" fontId="0" fillId="2" borderId="23" xfId="0" applyFill="1" applyBorder="1"/>
    <xf numFmtId="0" fontId="0" fillId="3" borderId="22" xfId="0" applyFill="1" applyBorder="1"/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0" fillId="0" borderId="44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4" fillId="0" borderId="45" xfId="0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49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40" fontId="4" fillId="0" borderId="48" xfId="1" applyNumberFormat="1" applyFont="1" applyFill="1" applyBorder="1" applyAlignment="1">
      <alignment horizontal="center" vertical="center"/>
    </xf>
    <xf numFmtId="0" fontId="0" fillId="2" borderId="49" xfId="0" applyFill="1" applyBorder="1"/>
    <xf numFmtId="40" fontId="0" fillId="2" borderId="50" xfId="1" applyNumberFormat="1" applyFont="1" applyFill="1" applyBorder="1"/>
    <xf numFmtId="40" fontId="0" fillId="2" borderId="1" xfId="1" applyNumberFormat="1" applyFont="1" applyFill="1" applyBorder="1"/>
    <xf numFmtId="0" fontId="0" fillId="4" borderId="51" xfId="0" applyFill="1" applyBorder="1"/>
    <xf numFmtId="0" fontId="0" fillId="4" borderId="31" xfId="0" applyFill="1" applyBorder="1"/>
    <xf numFmtId="0" fontId="0" fillId="4" borderId="33" xfId="0" applyFill="1" applyBorder="1"/>
    <xf numFmtId="0" fontId="0" fillId="5" borderId="32" xfId="0" applyFill="1" applyBorder="1"/>
    <xf numFmtId="49" fontId="7" fillId="0" borderId="27" xfId="0" applyNumberFormat="1" applyFont="1" applyFill="1" applyBorder="1" applyAlignment="1">
      <alignment vertical="top"/>
    </xf>
    <xf numFmtId="49" fontId="7" fillId="0" borderId="37" xfId="0" applyNumberFormat="1" applyFont="1" applyFill="1" applyBorder="1" applyAlignment="1">
      <alignment vertical="top"/>
    </xf>
    <xf numFmtId="40" fontId="6" fillId="0" borderId="20" xfId="1" applyNumberFormat="1" applyFont="1" applyFill="1" applyBorder="1" applyAlignment="1">
      <alignment horizontal="center" vertical="center"/>
    </xf>
    <xf numFmtId="40" fontId="6" fillId="0" borderId="24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1" xfId="1" applyNumberFormat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right"/>
    </xf>
    <xf numFmtId="38" fontId="6" fillId="0" borderId="24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1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52" xfId="0" applyBorder="1"/>
    <xf numFmtId="0" fontId="0" fillId="0" borderId="53" xfId="0" applyBorder="1"/>
    <xf numFmtId="0" fontId="0" fillId="0" borderId="23" xfId="0" applyBorder="1"/>
    <xf numFmtId="0" fontId="0" fillId="0" borderId="24" xfId="0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54" xfId="0" applyNumberFormat="1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49" fontId="7" fillId="0" borderId="38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15" xfId="0" applyNumberFormat="1" applyFont="1" applyFill="1" applyBorder="1" applyAlignment="1">
      <alignment vertical="top"/>
    </xf>
    <xf numFmtId="49" fontId="7" fillId="0" borderId="34" xfId="0" applyNumberFormat="1" applyFont="1" applyFill="1" applyBorder="1" applyAlignment="1">
      <alignment vertical="top"/>
    </xf>
    <xf numFmtId="49" fontId="7" fillId="0" borderId="57" xfId="0" applyNumberFormat="1" applyFont="1" applyFill="1" applyBorder="1" applyAlignment="1">
      <alignment vertical="top"/>
    </xf>
    <xf numFmtId="49" fontId="7" fillId="0" borderId="47" xfId="0" applyNumberFormat="1" applyFont="1" applyFill="1" applyBorder="1" applyAlignment="1">
      <alignment vertical="top"/>
    </xf>
    <xf numFmtId="40" fontId="6" fillId="0" borderId="5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9" xfId="1" applyNumberFormat="1" applyFont="1" applyFill="1" applyBorder="1" applyAlignment="1">
      <alignment horizontal="center" vertical="center"/>
    </xf>
    <xf numFmtId="181" fontId="6" fillId="0" borderId="21" xfId="0" applyNumberFormat="1" applyFont="1" applyFill="1" applyBorder="1" applyAlignment="1">
      <alignment horizontal="left" vertical="center"/>
    </xf>
    <xf numFmtId="181" fontId="6" fillId="0" borderId="26" xfId="0" applyNumberFormat="1" applyFont="1" applyFill="1" applyBorder="1" applyAlignment="1">
      <alignment horizontal="left" vertical="center"/>
    </xf>
    <xf numFmtId="181" fontId="6" fillId="0" borderId="11" xfId="0" applyNumberFormat="1" applyFont="1" applyFill="1" applyBorder="1" applyAlignment="1">
      <alignment horizontal="left" vertical="center"/>
    </xf>
    <xf numFmtId="181" fontId="6" fillId="0" borderId="60" xfId="0" applyNumberFormat="1" applyFont="1" applyFill="1" applyBorder="1" applyAlignment="1">
      <alignment horizontal="left" vertical="center"/>
    </xf>
    <xf numFmtId="182" fontId="6" fillId="0" borderId="21" xfId="0" applyNumberFormat="1" applyFont="1" applyFill="1" applyBorder="1" applyAlignment="1">
      <alignment horizontal="left" vertical="center"/>
    </xf>
    <xf numFmtId="182" fontId="6" fillId="0" borderId="26" xfId="0" applyNumberFormat="1" applyFont="1" applyFill="1" applyBorder="1" applyAlignment="1">
      <alignment horizontal="left" vertical="center"/>
    </xf>
    <xf numFmtId="182" fontId="6" fillId="0" borderId="11" xfId="0" applyNumberFormat="1" applyFont="1" applyFill="1" applyBorder="1" applyAlignment="1">
      <alignment horizontal="left" vertical="center"/>
    </xf>
    <xf numFmtId="182" fontId="6" fillId="0" borderId="60" xfId="0" applyNumberFormat="1" applyFont="1" applyFill="1" applyBorder="1" applyAlignment="1">
      <alignment horizontal="left" vertical="center"/>
    </xf>
    <xf numFmtId="3" fontId="6" fillId="0" borderId="38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15" xfId="1" applyNumberFormat="1" applyFont="1" applyFill="1" applyBorder="1" applyAlignment="1">
      <alignment horizontal="right" vertical="center"/>
    </xf>
    <xf numFmtId="3" fontId="6" fillId="0" borderId="57" xfId="1" applyNumberFormat="1" applyFont="1" applyFill="1" applyBorder="1" applyAlignment="1">
      <alignment horizontal="right" vertical="center"/>
    </xf>
    <xf numFmtId="3" fontId="6" fillId="0" borderId="38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" fontId="6" fillId="0" borderId="15" xfId="1" applyNumberFormat="1" applyFont="1" applyFill="1" applyBorder="1" applyAlignment="1">
      <alignment horizontal="right"/>
    </xf>
    <xf numFmtId="3" fontId="6" fillId="0" borderId="57" xfId="1" applyNumberFormat="1" applyFont="1" applyFill="1" applyBorder="1" applyAlignment="1">
      <alignment horizontal="right"/>
    </xf>
    <xf numFmtId="38" fontId="6" fillId="0" borderId="21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40" fontId="0" fillId="0" borderId="0" xfId="0" applyNumberFormat="1"/>
    <xf numFmtId="40" fontId="0" fillId="0" borderId="0" xfId="0" applyNumberFormat="1" applyBorder="1"/>
    <xf numFmtId="0" fontId="10" fillId="0" borderId="0" xfId="0" applyFont="1"/>
    <xf numFmtId="0" fontId="0" fillId="0" borderId="25" xfId="0" applyBorder="1"/>
    <xf numFmtId="0" fontId="0" fillId="0" borderId="61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0" xfId="0" applyFill="1" applyBorder="1"/>
    <xf numFmtId="0" fontId="0" fillId="2" borderId="20" xfId="0" applyFill="1" applyBorder="1"/>
    <xf numFmtId="0" fontId="0" fillId="0" borderId="20" xfId="0" applyFill="1" applyBorder="1" applyAlignment="1">
      <alignment horizontal="center"/>
    </xf>
    <xf numFmtId="0" fontId="7" fillId="6" borderId="0" xfId="0" applyFont="1" applyFill="1" applyAlignment="1">
      <alignment vertical="center"/>
    </xf>
    <xf numFmtId="0" fontId="13" fillId="0" borderId="59" xfId="0" applyFont="1" applyBorder="1" applyAlignment="1">
      <alignment horizontal="left" vertical="center" wrapText="1"/>
    </xf>
    <xf numFmtId="3" fontId="13" fillId="0" borderId="48" xfId="1" applyNumberFormat="1" applyFont="1" applyBorder="1" applyAlignment="1">
      <alignment horizontal="center" vertical="center"/>
    </xf>
    <xf numFmtId="177" fontId="13" fillId="0" borderId="65" xfId="1" applyNumberFormat="1" applyFont="1" applyBorder="1" applyAlignment="1">
      <alignment horizontal="right" vertical="center"/>
    </xf>
    <xf numFmtId="178" fontId="13" fillId="0" borderId="40" xfId="1" applyNumberFormat="1" applyFont="1" applyBorder="1" applyAlignment="1">
      <alignment horizontal="left" vertical="center"/>
    </xf>
    <xf numFmtId="3" fontId="13" fillId="0" borderId="1" xfId="1" applyNumberFormat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3" fontId="13" fillId="0" borderId="41" xfId="1" applyNumberFormat="1" applyFont="1" applyBorder="1" applyAlignment="1">
      <alignment horizontal="center" vertical="center"/>
    </xf>
    <xf numFmtId="177" fontId="13" fillId="0" borderId="17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3" fontId="13" fillId="0" borderId="0" xfId="1" applyNumberFormat="1" applyFont="1" applyBorder="1" applyAlignment="1">
      <alignment horizontal="right" vertical="center"/>
    </xf>
    <xf numFmtId="180" fontId="13" fillId="0" borderId="0" xfId="1" applyNumberFormat="1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left" vertical="center"/>
    </xf>
    <xf numFmtId="0" fontId="0" fillId="0" borderId="0" xfId="0" applyAlignment="1"/>
    <xf numFmtId="0" fontId="10" fillId="0" borderId="0" xfId="0" applyFont="1" applyBorder="1" applyAlignment="1">
      <alignment horizontal="left"/>
    </xf>
    <xf numFmtId="0" fontId="10" fillId="0" borderId="59" xfId="0" applyFont="1" applyBorder="1" applyAlignment="1"/>
    <xf numFmtId="0" fontId="0" fillId="0" borderId="36" xfId="0" applyBorder="1" applyAlignment="1"/>
    <xf numFmtId="0" fontId="16" fillId="0" borderId="0" xfId="0" applyFont="1" applyBorder="1" applyAlignment="1">
      <alignment horizontal="left"/>
    </xf>
    <xf numFmtId="0" fontId="10" fillId="0" borderId="0" xfId="0" applyFont="1" applyBorder="1"/>
    <xf numFmtId="0" fontId="1" fillId="0" borderId="41" xfId="0" applyFont="1" applyBorder="1"/>
    <xf numFmtId="0" fontId="1" fillId="0" borderId="24" xfId="0" applyFont="1" applyBorder="1"/>
    <xf numFmtId="0" fontId="1" fillId="0" borderId="52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3" fontId="13" fillId="0" borderId="16" xfId="1" applyNumberFormat="1" applyFont="1" applyBorder="1" applyAlignment="1">
      <alignment horizontal="right" vertical="center"/>
    </xf>
    <xf numFmtId="180" fontId="13" fillId="0" borderId="12" xfId="1" applyNumberFormat="1" applyFont="1" applyBorder="1" applyAlignment="1">
      <alignment horizontal="left" vertical="center"/>
    </xf>
    <xf numFmtId="0" fontId="13" fillId="0" borderId="63" xfId="0" applyFont="1" applyBorder="1" applyAlignment="1">
      <alignment horizontal="center" vertical="center"/>
    </xf>
    <xf numFmtId="3" fontId="13" fillId="0" borderId="65" xfId="1" applyNumberFormat="1" applyFont="1" applyBorder="1" applyAlignment="1">
      <alignment horizontal="right" vertical="center"/>
    </xf>
    <xf numFmtId="178" fontId="13" fillId="0" borderId="12" xfId="1" applyNumberFormat="1" applyFont="1" applyBorder="1" applyAlignment="1">
      <alignment horizontal="left" vertical="center"/>
    </xf>
    <xf numFmtId="178" fontId="13" fillId="0" borderId="13" xfId="1" applyNumberFormat="1" applyFont="1" applyBorder="1" applyAlignment="1">
      <alignment horizontal="left" vertical="center"/>
    </xf>
    <xf numFmtId="3" fontId="13" fillId="0" borderId="17" xfId="1" applyNumberFormat="1" applyFont="1" applyBorder="1" applyAlignment="1">
      <alignment horizontal="right" vertical="center"/>
    </xf>
    <xf numFmtId="180" fontId="13" fillId="0" borderId="13" xfId="1" applyNumberFormat="1" applyFont="1" applyBorder="1" applyAlignment="1">
      <alignment horizontal="left" vertical="center"/>
    </xf>
    <xf numFmtId="180" fontId="13" fillId="0" borderId="40" xfId="1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0" fillId="0" borderId="36" xfId="0" applyFont="1" applyBorder="1" applyAlignment="1"/>
    <xf numFmtId="0" fontId="10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Border="1"/>
    <xf numFmtId="0" fontId="19" fillId="0" borderId="0" xfId="0" applyFont="1" applyAlignment="1">
      <alignment vertical="center"/>
    </xf>
    <xf numFmtId="0" fontId="13" fillId="0" borderId="62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3" fontId="11" fillId="0" borderId="0" xfId="1" applyNumberFormat="1" applyFont="1" applyBorder="1" applyAlignment="1">
      <alignment horizontal="right"/>
    </xf>
    <xf numFmtId="0" fontId="11" fillId="0" borderId="0" xfId="1" applyNumberFormat="1" applyFont="1" applyBorder="1" applyAlignment="1">
      <alignment horizontal="center"/>
    </xf>
    <xf numFmtId="179" fontId="11" fillId="0" borderId="0" xfId="1" applyNumberFormat="1" applyFont="1" applyBorder="1" applyAlignment="1"/>
    <xf numFmtId="0" fontId="11" fillId="0" borderId="0" xfId="0" applyFont="1" applyAlignment="1">
      <alignment vertical="center"/>
    </xf>
    <xf numFmtId="0" fontId="11" fillId="0" borderId="0" xfId="1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59" xfId="0" applyFont="1" applyBorder="1" applyAlignment="1">
      <alignment horizontal="left"/>
    </xf>
    <xf numFmtId="0" fontId="13" fillId="0" borderId="64" xfId="0" applyFont="1" applyBorder="1" applyAlignment="1">
      <alignment horizontal="left" vertical="center" wrapText="1"/>
    </xf>
    <xf numFmtId="0" fontId="10" fillId="0" borderId="59" xfId="0" applyFont="1" applyBorder="1"/>
    <xf numFmtId="0" fontId="10" fillId="0" borderId="36" xfId="0" applyFont="1" applyBorder="1"/>
    <xf numFmtId="0" fontId="9" fillId="0" borderId="36" xfId="0" applyFont="1" applyBorder="1"/>
    <xf numFmtId="0" fontId="10" fillId="0" borderId="58" xfId="0" applyFont="1" applyBorder="1"/>
    <xf numFmtId="0" fontId="13" fillId="0" borderId="63" xfId="0" applyFont="1" applyBorder="1" applyAlignment="1">
      <alignment horizontal="center" vertical="center"/>
    </xf>
    <xf numFmtId="58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58" fontId="10" fillId="0" borderId="0" xfId="0" applyNumberFormat="1" applyFont="1" applyAlignment="1">
      <alignment horizontal="right" vertical="top"/>
    </xf>
    <xf numFmtId="0" fontId="1" fillId="0" borderId="49" xfId="0" applyFont="1" applyBorder="1"/>
    <xf numFmtId="0" fontId="1" fillId="0" borderId="48" xfId="0" applyFont="1" applyBorder="1"/>
    <xf numFmtId="0" fontId="0" fillId="0" borderId="48" xfId="0" applyBorder="1"/>
    <xf numFmtId="0" fontId="0" fillId="0" borderId="50" xfId="0" applyBorder="1"/>
    <xf numFmtId="0" fontId="0" fillId="0" borderId="53" xfId="0" applyFill="1" applyBorder="1"/>
    <xf numFmtId="0" fontId="1" fillId="0" borderId="52" xfId="0" applyFont="1" applyFill="1" applyBorder="1"/>
    <xf numFmtId="0" fontId="10" fillId="0" borderId="36" xfId="0" applyFont="1" applyBorder="1" applyAlignment="1">
      <alignment horizontal="left"/>
    </xf>
    <xf numFmtId="0" fontId="0" fillId="0" borderId="63" xfId="0" applyBorder="1"/>
    <xf numFmtId="0" fontId="1" fillId="0" borderId="73" xfId="0" applyFont="1" applyBorder="1"/>
    <xf numFmtId="0" fontId="17" fillId="0" borderId="59" xfId="0" applyFont="1" applyBorder="1" applyAlignment="1">
      <alignment horizontal="center"/>
    </xf>
    <xf numFmtId="0" fontId="10" fillId="0" borderId="74" xfId="0" applyFont="1" applyBorder="1" applyAlignment="1"/>
    <xf numFmtId="0" fontId="0" fillId="0" borderId="74" xfId="0" applyBorder="1" applyAlignment="1"/>
    <xf numFmtId="0" fontId="0" fillId="0" borderId="46" xfId="0" applyBorder="1" applyAlignment="1">
      <alignment vertical="center"/>
    </xf>
    <xf numFmtId="0" fontId="10" fillId="0" borderId="0" xfId="0" applyFont="1" applyAlignment="1">
      <alignment horizontal="center"/>
    </xf>
    <xf numFmtId="0" fontId="21" fillId="0" borderId="46" xfId="0" applyFont="1" applyBorder="1" applyAlignment="1">
      <alignment horizontal="left" vertical="center"/>
    </xf>
    <xf numFmtId="0" fontId="1" fillId="0" borderId="46" xfId="0" applyFont="1" applyBorder="1" applyAlignment="1">
      <alignment vertical="center"/>
    </xf>
    <xf numFmtId="0" fontId="20" fillId="0" borderId="59" xfId="0" applyFont="1" applyBorder="1" applyAlignment="1"/>
    <xf numFmtId="0" fontId="18" fillId="0" borderId="36" xfId="0" applyFont="1" applyBorder="1" applyAlignment="1">
      <alignment horizontal="left"/>
    </xf>
    <xf numFmtId="5" fontId="0" fillId="0" borderId="0" xfId="0" applyNumberFormat="1"/>
    <xf numFmtId="0" fontId="18" fillId="0" borderId="36" xfId="0" applyFont="1" applyBorder="1" applyAlignment="1">
      <alignment horizontal="right"/>
    </xf>
    <xf numFmtId="0" fontId="22" fillId="0" borderId="36" xfId="0" applyFont="1" applyBorder="1" applyAlignment="1">
      <alignment horizontal="left"/>
    </xf>
    <xf numFmtId="0" fontId="0" fillId="0" borderId="46" xfId="0" applyBorder="1"/>
    <xf numFmtId="184" fontId="23" fillId="0" borderId="36" xfId="0" applyNumberFormat="1" applyFont="1" applyBorder="1" applyAlignment="1">
      <alignment horizontal="left"/>
    </xf>
    <xf numFmtId="0" fontId="24" fillId="0" borderId="74" xfId="0" applyFont="1" applyBorder="1" applyAlignment="1">
      <alignment horizontal="right"/>
    </xf>
    <xf numFmtId="0" fontId="7" fillId="0" borderId="0" xfId="0" applyFont="1" applyFill="1" applyAlignment="1">
      <alignment vertical="center"/>
    </xf>
    <xf numFmtId="176" fontId="0" fillId="7" borderId="0" xfId="0" applyNumberFormat="1" applyFill="1" applyAlignment="1">
      <alignment horizontal="right"/>
    </xf>
    <xf numFmtId="0" fontId="13" fillId="0" borderId="75" xfId="0" applyFont="1" applyBorder="1" applyAlignment="1">
      <alignment horizontal="left" vertical="center" wrapText="1"/>
    </xf>
    <xf numFmtId="0" fontId="0" fillId="0" borderId="52" xfId="0" applyBorder="1" applyAlignment="1">
      <alignment wrapText="1"/>
    </xf>
    <xf numFmtId="0" fontId="0" fillId="0" borderId="61" xfId="0" applyBorder="1" applyAlignment="1">
      <alignment wrapText="1"/>
    </xf>
    <xf numFmtId="0" fontId="0" fillId="2" borderId="52" xfId="0" applyFill="1" applyBorder="1"/>
    <xf numFmtId="0" fontId="0" fillId="8" borderId="52" xfId="0" applyFill="1" applyBorder="1"/>
    <xf numFmtId="0" fontId="0" fillId="9" borderId="53" xfId="0" applyFill="1" applyBorder="1"/>
    <xf numFmtId="0" fontId="0" fillId="4" borderId="28" xfId="0" applyFill="1" applyBorder="1"/>
    <xf numFmtId="0" fontId="0" fillId="0" borderId="29" xfId="0" applyFill="1" applyBorder="1"/>
    <xf numFmtId="0" fontId="1" fillId="0" borderId="1" xfId="0" applyFont="1" applyBorder="1"/>
    <xf numFmtId="0" fontId="1" fillId="0" borderId="53" xfId="0" applyFont="1" applyBorder="1"/>
    <xf numFmtId="0" fontId="0" fillId="2" borderId="5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6" xfId="0" applyFill="1" applyBorder="1" applyAlignment="1"/>
    <xf numFmtId="0" fontId="0" fillId="2" borderId="36" xfId="0" applyFill="1" applyBorder="1" applyAlignment="1"/>
    <xf numFmtId="0" fontId="0" fillId="2" borderId="12" xfId="0" applyFill="1" applyBorder="1" applyAlignment="1"/>
    <xf numFmtId="0" fontId="0" fillId="2" borderId="1" xfId="0" applyFill="1" applyBorder="1" applyAlignment="1"/>
    <xf numFmtId="0" fontId="0" fillId="2" borderId="38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6" xfId="0" applyFill="1" applyBorder="1" applyAlignment="1">
      <alignment vertical="top"/>
    </xf>
    <xf numFmtId="0" fontId="0" fillId="2" borderId="56" xfId="0" applyFill="1" applyBorder="1" applyAlignment="1"/>
    <xf numFmtId="0" fontId="0" fillId="2" borderId="0" xfId="0" applyFill="1" applyBorder="1" applyAlignment="1"/>
    <xf numFmtId="0" fontId="0" fillId="2" borderId="26" xfId="0" applyFill="1" applyBorder="1" applyAlignment="1"/>
    <xf numFmtId="0" fontId="0" fillId="2" borderId="0" xfId="0" applyFill="1" applyAlignment="1"/>
    <xf numFmtId="0" fontId="0" fillId="2" borderId="15" xfId="0" applyFill="1" applyBorder="1" applyAlignment="1"/>
    <xf numFmtId="0" fontId="0" fillId="2" borderId="59" xfId="0" applyFill="1" applyBorder="1" applyAlignment="1"/>
    <xf numFmtId="0" fontId="0" fillId="2" borderId="11" xfId="0" applyFill="1" applyBorder="1" applyAlignment="1"/>
    <xf numFmtId="0" fontId="0" fillId="2" borderId="1" xfId="0" applyFill="1" applyBorder="1" applyAlignment="1">
      <alignment vertical="top"/>
    </xf>
    <xf numFmtId="0" fontId="0" fillId="2" borderId="60" xfId="0" applyFill="1" applyBorder="1" applyAlignment="1">
      <alignment horizontal="center"/>
    </xf>
    <xf numFmtId="0" fontId="0" fillId="2" borderId="48" xfId="0" applyFill="1" applyBorder="1" applyAlignment="1">
      <alignment horizontal="center" wrapText="1"/>
    </xf>
    <xf numFmtId="0" fontId="0" fillId="2" borderId="41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0" borderId="56" xfId="0" applyBorder="1" applyAlignment="1"/>
    <xf numFmtId="0" fontId="0" fillId="0" borderId="0" xfId="0" applyAlignment="1"/>
    <xf numFmtId="0" fontId="0" fillId="2" borderId="71" xfId="0" applyFill="1" applyBorder="1" applyAlignment="1">
      <alignment horizontal="center"/>
    </xf>
    <xf numFmtId="0" fontId="20" fillId="0" borderId="59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183" fontId="10" fillId="0" borderId="0" xfId="0" applyNumberFormat="1" applyFont="1" applyAlignment="1">
      <alignment horizontal="right" vertical="top"/>
    </xf>
    <xf numFmtId="183" fontId="0" fillId="0" borderId="0" xfId="0" applyNumberFormat="1" applyAlignment="1"/>
    <xf numFmtId="0" fontId="13" fillId="0" borderId="72" xfId="0" applyFont="1" applyBorder="1" applyAlignment="1">
      <alignment horizontal="left" vertical="center"/>
    </xf>
    <xf numFmtId="0" fontId="13" fillId="0" borderId="73" xfId="0" applyFont="1" applyBorder="1" applyAlignment="1">
      <alignment horizontal="left" vertical="center"/>
    </xf>
    <xf numFmtId="3" fontId="13" fillId="0" borderId="16" xfId="1" applyNumberFormat="1" applyFont="1" applyBorder="1" applyAlignment="1">
      <alignment horizontal="right" vertical="center"/>
    </xf>
    <xf numFmtId="3" fontId="13" fillId="0" borderId="36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180" fontId="13" fillId="0" borderId="36" xfId="1" applyNumberFormat="1" applyFont="1" applyBorder="1" applyAlignment="1">
      <alignment horizontal="left" vertical="center"/>
    </xf>
    <xf numFmtId="180" fontId="13" fillId="0" borderId="12" xfId="1" applyNumberFormat="1" applyFont="1" applyBorder="1" applyAlignment="1">
      <alignment horizontal="left" vertical="center"/>
    </xf>
    <xf numFmtId="3" fontId="13" fillId="0" borderId="56" xfId="1" applyNumberFormat="1" applyFont="1" applyBorder="1" applyAlignment="1">
      <alignment horizontal="left" vertical="center"/>
    </xf>
    <xf numFmtId="3" fontId="13" fillId="0" borderId="0" xfId="1" applyNumberFormat="1" applyFont="1" applyBorder="1" applyAlignment="1">
      <alignment horizontal="left" vertical="center"/>
    </xf>
    <xf numFmtId="3" fontId="13" fillId="0" borderId="37" xfId="1" applyNumberFormat="1" applyFont="1" applyBorder="1" applyAlignment="1">
      <alignment horizontal="left" vertical="center"/>
    </xf>
    <xf numFmtId="0" fontId="17" fillId="0" borderId="46" xfId="0" applyFont="1" applyBorder="1" applyAlignment="1">
      <alignment horizontal="right"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8" fontId="13" fillId="0" borderId="71" xfId="1" applyNumberFormat="1" applyFont="1" applyBorder="1" applyAlignment="1">
      <alignment horizontal="left" vertical="center"/>
    </xf>
    <xf numFmtId="178" fontId="13" fillId="0" borderId="14" xfId="1" applyNumberFormat="1" applyFont="1" applyBorder="1" applyAlignment="1">
      <alignment horizontal="left" vertical="center"/>
    </xf>
    <xf numFmtId="3" fontId="13" fillId="0" borderId="65" xfId="1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70" xfId="0" applyNumberFormat="1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3" fontId="13" fillId="0" borderId="65" xfId="1" applyNumberFormat="1" applyFont="1" applyBorder="1" applyAlignment="1">
      <alignment horizontal="left" vertical="center"/>
    </xf>
    <xf numFmtId="3" fontId="13" fillId="0" borderId="40" xfId="1" applyNumberFormat="1" applyFont="1" applyBorder="1" applyAlignment="1">
      <alignment horizontal="left" vertical="center"/>
    </xf>
    <xf numFmtId="3" fontId="13" fillId="0" borderId="55" xfId="1" applyNumberFormat="1" applyFont="1" applyBorder="1" applyAlignment="1">
      <alignment horizontal="left" vertical="center"/>
    </xf>
    <xf numFmtId="178" fontId="13" fillId="0" borderId="36" xfId="1" applyNumberFormat="1" applyFont="1" applyBorder="1" applyAlignment="1">
      <alignment horizontal="left" vertical="center"/>
    </xf>
    <xf numFmtId="178" fontId="13" fillId="0" borderId="12" xfId="1" applyNumberFormat="1" applyFont="1" applyBorder="1" applyAlignment="1">
      <alignment horizontal="left" vertical="center"/>
    </xf>
    <xf numFmtId="0" fontId="10" fillId="0" borderId="36" xfId="0" applyFont="1" applyBorder="1" applyAlignment="1">
      <alignment horizontal="distributed"/>
    </xf>
    <xf numFmtId="0" fontId="0" fillId="0" borderId="36" xfId="0" applyBorder="1" applyAlignment="1">
      <alignment horizontal="distributed"/>
    </xf>
    <xf numFmtId="0" fontId="10" fillId="0" borderId="59" xfId="0" applyFont="1" applyBorder="1" applyAlignment="1">
      <alignment horizontal="distributed"/>
    </xf>
    <xf numFmtId="0" fontId="0" fillId="0" borderId="59" xfId="0" applyBorder="1" applyAlignment="1">
      <alignment horizontal="distributed"/>
    </xf>
    <xf numFmtId="180" fontId="13" fillId="0" borderId="67" xfId="1" applyNumberFormat="1" applyFont="1" applyBorder="1" applyAlignment="1">
      <alignment horizontal="left" vertical="center"/>
    </xf>
    <xf numFmtId="180" fontId="13" fillId="0" borderId="13" xfId="1" applyNumberFormat="1" applyFont="1" applyBorder="1" applyAlignment="1">
      <alignment horizontal="left" vertical="center"/>
    </xf>
    <xf numFmtId="3" fontId="13" fillId="0" borderId="17" xfId="1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180" fontId="13" fillId="0" borderId="40" xfId="1" applyNumberFormat="1" applyFont="1" applyBorder="1" applyAlignment="1">
      <alignment horizontal="left" vertical="center"/>
    </xf>
    <xf numFmtId="180" fontId="13" fillId="0" borderId="70" xfId="1" applyNumberFormat="1" applyFont="1" applyBorder="1" applyAlignment="1">
      <alignment horizontal="left" vertical="center"/>
    </xf>
    <xf numFmtId="183" fontId="10" fillId="0" borderId="36" xfId="0" applyNumberFormat="1" applyFont="1" applyBorder="1" applyAlignment="1">
      <alignment horizontal="left"/>
    </xf>
    <xf numFmtId="183" fontId="0" fillId="0" borderId="36" xfId="0" applyNumberFormat="1" applyBorder="1" applyAlignment="1">
      <alignment horizontal="left"/>
    </xf>
    <xf numFmtId="178" fontId="13" fillId="0" borderId="67" xfId="1" applyNumberFormat="1" applyFont="1" applyBorder="1" applyAlignment="1">
      <alignment horizontal="left" vertical="center"/>
    </xf>
    <xf numFmtId="178" fontId="13" fillId="0" borderId="13" xfId="1" applyNumberFormat="1" applyFont="1" applyBorder="1" applyAlignment="1">
      <alignment horizontal="left" vertical="center"/>
    </xf>
    <xf numFmtId="3" fontId="13" fillId="0" borderId="57" xfId="1" applyNumberFormat="1" applyFont="1" applyBorder="1" applyAlignment="1">
      <alignment horizontal="left" vertical="center"/>
    </xf>
    <xf numFmtId="3" fontId="13" fillId="0" borderId="46" xfId="1" applyNumberFormat="1" applyFont="1" applyBorder="1" applyAlignment="1">
      <alignment horizontal="left" vertical="center"/>
    </xf>
    <xf numFmtId="3" fontId="13" fillId="0" borderId="47" xfId="1" applyNumberFormat="1" applyFont="1" applyBorder="1" applyAlignment="1">
      <alignment horizontal="left" vertical="center"/>
    </xf>
    <xf numFmtId="0" fontId="6" fillId="0" borderId="23" xfId="0" applyFont="1" applyFill="1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 shrinkToFit="1"/>
    </xf>
    <xf numFmtId="0" fontId="0" fillId="0" borderId="20" xfId="0" applyBorder="1" applyAlignment="1">
      <alignment vertical="center" wrapText="1" shrinkToFit="1"/>
    </xf>
    <xf numFmtId="0" fontId="4" fillId="0" borderId="3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69" xfId="0" applyNumberFormat="1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66" xfId="0" applyNumberFormat="1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8" xfId="0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  <xf numFmtId="0" fontId="0" fillId="0" borderId="15" xfId="0" applyBorder="1" applyAlignment="1">
      <alignment vertical="center" wrapText="1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0" fillId="0" borderId="42" xfId="0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3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4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53" t="s">
        <v>117</v>
      </c>
    </row>
    <row r="2" spans="1:27" ht="13.5" customHeight="1" thickBot="1">
      <c r="A2" s="24" t="s">
        <v>1</v>
      </c>
      <c r="B2" s="25" t="s">
        <v>57</v>
      </c>
      <c r="C2" t="s">
        <v>2</v>
      </c>
      <c r="F2" t="s">
        <v>68</v>
      </c>
      <c r="J2" t="s">
        <v>3</v>
      </c>
      <c r="S2" t="s">
        <v>94</v>
      </c>
    </row>
    <row r="3" spans="1:27" ht="28.5" customHeight="1" thickBot="1">
      <c r="A3" s="26"/>
      <c r="B3" s="55"/>
      <c r="D3" s="34" t="s">
        <v>17</v>
      </c>
      <c r="E3" s="35">
        <v>1.88</v>
      </c>
      <c r="F3" s="10"/>
      <c r="G3" s="34">
        <v>1</v>
      </c>
      <c r="H3" s="35">
        <v>13.5</v>
      </c>
      <c r="K3" s="39" t="s">
        <v>71</v>
      </c>
      <c r="L3" s="39" t="s">
        <v>73</v>
      </c>
      <c r="M3" s="280" t="s">
        <v>74</v>
      </c>
      <c r="N3" s="281"/>
      <c r="O3" s="281"/>
      <c r="P3" s="281"/>
      <c r="Q3" s="282"/>
      <c r="T3" s="39" t="s">
        <v>72</v>
      </c>
      <c r="U3" s="39" t="s">
        <v>73</v>
      </c>
      <c r="V3" s="283" t="s">
        <v>75</v>
      </c>
      <c r="W3" s="283"/>
      <c r="X3" s="283"/>
      <c r="Y3" s="283"/>
      <c r="Z3" s="283"/>
    </row>
    <row r="4" spans="1:27" ht="14.25" thickBot="1">
      <c r="A4" s="27"/>
      <c r="B4" s="23"/>
      <c r="D4" s="36" t="s">
        <v>18</v>
      </c>
      <c r="E4" s="37">
        <v>1.38</v>
      </c>
      <c r="F4" s="10"/>
      <c r="G4" s="34">
        <v>2</v>
      </c>
      <c r="H4" s="35">
        <v>9.75</v>
      </c>
      <c r="K4" s="39" t="s">
        <v>78</v>
      </c>
      <c r="L4" s="39" t="s">
        <v>204</v>
      </c>
      <c r="M4" s="284" t="s">
        <v>54</v>
      </c>
      <c r="N4" s="285"/>
      <c r="O4" s="285"/>
      <c r="P4" s="285"/>
      <c r="Q4" s="286"/>
      <c r="T4" s="39" t="s">
        <v>76</v>
      </c>
      <c r="U4" s="39" t="s">
        <v>174</v>
      </c>
      <c r="V4" s="297" t="s">
        <v>54</v>
      </c>
      <c r="W4" s="297"/>
      <c r="X4" s="297"/>
      <c r="Y4" s="297"/>
      <c r="Z4" s="297"/>
    </row>
    <row r="5" spans="1:27" ht="14.25" thickBot="1">
      <c r="A5" s="27"/>
      <c r="B5" s="23"/>
      <c r="D5" s="36" t="s">
        <v>19</v>
      </c>
      <c r="E5" s="37">
        <v>1.38</v>
      </c>
      <c r="F5" s="10"/>
      <c r="G5" s="34">
        <v>3</v>
      </c>
      <c r="H5" s="35">
        <v>38.25</v>
      </c>
      <c r="K5" s="39" t="s">
        <v>77</v>
      </c>
      <c r="L5" s="39" t="s">
        <v>253</v>
      </c>
      <c r="M5" s="287"/>
      <c r="N5" s="288"/>
      <c r="O5" s="288"/>
      <c r="P5" s="288"/>
      <c r="Q5" s="289"/>
      <c r="T5" s="39" t="s">
        <v>77</v>
      </c>
      <c r="U5" s="39" t="s">
        <v>175</v>
      </c>
      <c r="V5" s="297"/>
      <c r="W5" s="297"/>
      <c r="X5" s="297"/>
      <c r="Y5" s="297"/>
      <c r="Z5" s="297"/>
    </row>
    <row r="6" spans="1:27" ht="14.25" thickBot="1">
      <c r="A6" s="26" t="s">
        <v>55</v>
      </c>
      <c r="B6" s="31" t="s">
        <v>95</v>
      </c>
      <c r="D6" s="36" t="s">
        <v>20</v>
      </c>
      <c r="E6" s="37">
        <v>1.38</v>
      </c>
      <c r="F6" s="10"/>
      <c r="G6" s="34">
        <v>4</v>
      </c>
      <c r="H6" s="37">
        <v>6.75</v>
      </c>
      <c r="K6" s="39" t="s">
        <v>43</v>
      </c>
      <c r="L6" s="39" t="s">
        <v>254</v>
      </c>
      <c r="M6" s="287"/>
      <c r="N6" s="288"/>
      <c r="O6" s="288"/>
      <c r="P6" s="288"/>
      <c r="Q6" s="289"/>
      <c r="T6" s="39" t="s">
        <v>43</v>
      </c>
      <c r="U6" s="39" t="s">
        <v>176</v>
      </c>
      <c r="V6" s="297"/>
      <c r="W6" s="297"/>
      <c r="X6" s="297"/>
      <c r="Y6" s="297"/>
      <c r="Z6" s="297"/>
    </row>
    <row r="7" spans="1:27" ht="14.25" thickBot="1">
      <c r="A7" s="27" t="s">
        <v>56</v>
      </c>
      <c r="B7" s="20" t="s">
        <v>90</v>
      </c>
      <c r="D7" s="36" t="s">
        <v>21</v>
      </c>
      <c r="E7" s="37">
        <v>1.38</v>
      </c>
      <c r="F7" s="10"/>
      <c r="G7" s="34">
        <v>5</v>
      </c>
      <c r="H7" s="37">
        <v>24.75</v>
      </c>
      <c r="K7" s="39" t="s">
        <v>44</v>
      </c>
      <c r="L7" s="39" t="s">
        <v>255</v>
      </c>
      <c r="M7" s="287"/>
      <c r="N7" s="288"/>
      <c r="O7" s="288"/>
      <c r="P7" s="288"/>
      <c r="Q7" s="289"/>
      <c r="T7" s="39" t="s">
        <v>44</v>
      </c>
      <c r="U7" s="39" t="s">
        <v>177</v>
      </c>
      <c r="V7" s="297"/>
      <c r="W7" s="297"/>
      <c r="X7" s="297"/>
      <c r="Y7" s="297"/>
      <c r="Z7" s="297"/>
    </row>
    <row r="8" spans="1:27" ht="14.25" thickBot="1">
      <c r="A8" s="27" t="s">
        <v>64</v>
      </c>
      <c r="B8" s="20" t="s">
        <v>121</v>
      </c>
      <c r="D8" s="36" t="s">
        <v>22</v>
      </c>
      <c r="E8" s="37">
        <v>1.38</v>
      </c>
      <c r="F8" s="10"/>
      <c r="G8" s="34">
        <v>6</v>
      </c>
      <c r="H8" s="37">
        <v>3.75</v>
      </c>
      <c r="K8" s="39" t="s">
        <v>83</v>
      </c>
      <c r="L8" s="39" t="s">
        <v>256</v>
      </c>
      <c r="M8" s="290"/>
      <c r="N8" s="291"/>
      <c r="O8" s="291"/>
      <c r="P8" s="291"/>
      <c r="Q8" s="292"/>
      <c r="T8" s="39" t="s">
        <v>91</v>
      </c>
      <c r="U8" s="39" t="s">
        <v>178</v>
      </c>
      <c r="V8" s="283"/>
      <c r="W8" s="283"/>
      <c r="X8" s="283"/>
      <c r="Y8" s="283"/>
      <c r="Z8" s="283"/>
    </row>
    <row r="9" spans="1:27" ht="14.25" thickBot="1">
      <c r="A9" s="27" t="s">
        <v>65</v>
      </c>
      <c r="B9" s="20" t="s">
        <v>214</v>
      </c>
      <c r="D9" s="36" t="s">
        <v>23</v>
      </c>
      <c r="E9" s="37">
        <v>8.1300000000000008</v>
      </c>
      <c r="F9" s="10"/>
      <c r="G9" s="34">
        <v>7</v>
      </c>
      <c r="H9" s="37">
        <v>4.5</v>
      </c>
      <c r="K9" s="39" t="s">
        <v>84</v>
      </c>
      <c r="L9" s="39" t="s">
        <v>257</v>
      </c>
      <c r="M9" s="290"/>
      <c r="N9" s="291"/>
      <c r="O9" s="291"/>
      <c r="P9" s="291"/>
      <c r="Q9" s="292"/>
      <c r="T9" s="39" t="s">
        <v>92</v>
      </c>
      <c r="U9" s="39" t="s">
        <v>179</v>
      </c>
      <c r="V9" s="283"/>
      <c r="W9" s="283"/>
      <c r="X9" s="283"/>
      <c r="Y9" s="283"/>
      <c r="Z9" s="283"/>
    </row>
    <row r="10" spans="1:27" ht="14.25" thickBot="1">
      <c r="A10" s="27" t="s">
        <v>62</v>
      </c>
      <c r="B10" s="20">
        <v>24</v>
      </c>
      <c r="D10" s="36" t="s">
        <v>24</v>
      </c>
      <c r="E10" s="37">
        <v>19.25</v>
      </c>
      <c r="F10" s="10"/>
      <c r="G10" s="34">
        <v>8</v>
      </c>
      <c r="H10" s="37">
        <v>21.75</v>
      </c>
      <c r="K10" s="39" t="s">
        <v>10</v>
      </c>
      <c r="L10" s="39" t="s">
        <v>205</v>
      </c>
      <c r="M10" s="290"/>
      <c r="N10" s="293"/>
      <c r="O10" s="293"/>
      <c r="P10" s="293"/>
      <c r="Q10" s="292"/>
      <c r="U10" t="s">
        <v>180</v>
      </c>
    </row>
    <row r="11" spans="1:27" ht="14.25" thickBot="1">
      <c r="A11" s="27" t="s">
        <v>58</v>
      </c>
      <c r="B11" s="20">
        <v>1</v>
      </c>
      <c r="D11" s="36" t="s">
        <v>25</v>
      </c>
      <c r="E11" s="37">
        <v>2.63</v>
      </c>
      <c r="F11" s="10"/>
      <c r="G11" s="34">
        <v>9</v>
      </c>
      <c r="H11" s="37">
        <v>21.75</v>
      </c>
      <c r="K11" s="39" t="s">
        <v>11</v>
      </c>
      <c r="L11" s="39" t="s">
        <v>258</v>
      </c>
      <c r="M11" s="294"/>
      <c r="N11" s="295"/>
      <c r="O11" s="295"/>
      <c r="P11" s="295"/>
      <c r="Q11" s="296"/>
      <c r="U11" t="s">
        <v>181</v>
      </c>
    </row>
    <row r="12" spans="1:27" ht="14.25" thickBot="1">
      <c r="A12" s="27" t="s">
        <v>59</v>
      </c>
      <c r="B12" s="20">
        <v>5</v>
      </c>
      <c r="D12" s="36" t="s">
        <v>26</v>
      </c>
      <c r="E12" s="37">
        <v>18</v>
      </c>
      <c r="F12" s="10"/>
      <c r="G12" s="34">
        <v>10</v>
      </c>
      <c r="H12" s="37">
        <v>21.75</v>
      </c>
      <c r="K12" t="s">
        <v>144</v>
      </c>
      <c r="T12" t="s">
        <v>93</v>
      </c>
    </row>
    <row r="13" spans="1:27" ht="27.75" customHeight="1" thickBot="1">
      <c r="A13" s="28" t="s">
        <v>60</v>
      </c>
      <c r="B13" s="20">
        <v>1</v>
      </c>
      <c r="D13" s="36" t="s">
        <v>27</v>
      </c>
      <c r="E13" s="37">
        <v>6.38</v>
      </c>
      <c r="F13" s="10"/>
      <c r="G13" s="34">
        <v>11</v>
      </c>
      <c r="H13" s="37">
        <v>21.75</v>
      </c>
      <c r="K13" s="273" t="s">
        <v>118</v>
      </c>
      <c r="L13" s="274"/>
      <c r="M13" s="275" t="s">
        <v>119</v>
      </c>
      <c r="N13" s="276"/>
      <c r="O13" s="277"/>
      <c r="P13" s="278" t="s">
        <v>47</v>
      </c>
      <c r="Q13" s="299" t="s">
        <v>52</v>
      </c>
      <c r="R13" s="270" t="s">
        <v>53</v>
      </c>
      <c r="T13" s="273" t="s">
        <v>118</v>
      </c>
      <c r="U13" s="274"/>
      <c r="V13" s="275" t="s">
        <v>119</v>
      </c>
      <c r="W13" s="276"/>
      <c r="X13" s="277"/>
      <c r="Y13" s="278" t="s">
        <v>47</v>
      </c>
      <c r="Z13" s="299" t="s">
        <v>52</v>
      </c>
      <c r="AA13" s="270" t="s">
        <v>53</v>
      </c>
    </row>
    <row r="14" spans="1:27" ht="14.25" thickBot="1">
      <c r="A14" s="27" t="s">
        <v>88</v>
      </c>
      <c r="B14" s="20">
        <v>0</v>
      </c>
      <c r="D14" s="36" t="s">
        <v>28</v>
      </c>
      <c r="E14" s="37">
        <v>5.13</v>
      </c>
      <c r="F14" s="10"/>
      <c r="G14" s="34">
        <v>12</v>
      </c>
      <c r="H14" s="37">
        <v>21.75</v>
      </c>
      <c r="K14" s="48" t="s">
        <v>0</v>
      </c>
      <c r="L14" s="49"/>
      <c r="M14" s="48" t="s">
        <v>0</v>
      </c>
      <c r="N14" s="50"/>
      <c r="O14" s="49" t="s">
        <v>67</v>
      </c>
      <c r="P14" s="298"/>
      <c r="Q14" s="300"/>
      <c r="R14" s="272"/>
      <c r="T14" s="51" t="s">
        <v>0</v>
      </c>
      <c r="U14" s="52"/>
      <c r="V14" s="51" t="s">
        <v>0</v>
      </c>
      <c r="W14" s="54"/>
      <c r="X14" s="52" t="s">
        <v>67</v>
      </c>
      <c r="Y14" s="279"/>
      <c r="Z14" s="301"/>
      <c r="AA14" s="271"/>
    </row>
    <row r="15" spans="1:27" ht="14.25" thickBot="1">
      <c r="A15" s="28" t="s">
        <v>89</v>
      </c>
      <c r="B15" s="20">
        <v>0</v>
      </c>
      <c r="D15" s="36" t="s">
        <v>29</v>
      </c>
      <c r="E15" s="37">
        <v>10.88</v>
      </c>
      <c r="F15" s="10"/>
      <c r="G15" s="34">
        <v>13</v>
      </c>
      <c r="H15" s="37">
        <v>21.75</v>
      </c>
      <c r="K15" s="74" t="s">
        <v>219</v>
      </c>
      <c r="L15" s="187" t="s">
        <v>223</v>
      </c>
      <c r="M15" s="75" t="s">
        <v>150</v>
      </c>
      <c r="N15" s="187" t="s">
        <v>85</v>
      </c>
      <c r="O15" s="75">
        <v>7</v>
      </c>
      <c r="P15" s="75" t="s">
        <v>149</v>
      </c>
      <c r="Q15" s="75" t="s">
        <v>151</v>
      </c>
      <c r="R15" s="76"/>
      <c r="T15" s="4" t="s">
        <v>4</v>
      </c>
      <c r="U15" s="39" t="s">
        <v>272</v>
      </c>
      <c r="V15" s="1" t="s">
        <v>45</v>
      </c>
      <c r="W15" s="1" t="s">
        <v>114</v>
      </c>
      <c r="X15" s="1">
        <v>1</v>
      </c>
      <c r="Y15" s="56" t="s">
        <v>48</v>
      </c>
      <c r="Z15" s="1" t="s">
        <v>129</v>
      </c>
      <c r="AA15" s="5"/>
    </row>
    <row r="16" spans="1:27" ht="14.25" thickBot="1">
      <c r="A16" s="100" t="s">
        <v>147</v>
      </c>
      <c r="B16" s="20"/>
      <c r="D16" s="36" t="s">
        <v>30</v>
      </c>
      <c r="E16" s="37">
        <v>7.13</v>
      </c>
      <c r="F16" s="10"/>
      <c r="G16" s="34">
        <v>14</v>
      </c>
      <c r="H16" s="37">
        <v>21.75</v>
      </c>
      <c r="K16" s="119" t="s">
        <v>217</v>
      </c>
      <c r="L16" s="188" t="s">
        <v>124</v>
      </c>
      <c r="M16" s="120" t="s">
        <v>163</v>
      </c>
      <c r="N16" s="120" t="s">
        <v>261</v>
      </c>
      <c r="O16" s="120">
        <v>9</v>
      </c>
      <c r="P16" s="75" t="s">
        <v>220</v>
      </c>
      <c r="Q16" s="120" t="s">
        <v>151</v>
      </c>
      <c r="R16" s="76"/>
      <c r="T16" s="4" t="s">
        <v>5</v>
      </c>
      <c r="U16" s="39" t="s">
        <v>274</v>
      </c>
      <c r="V16" s="1" t="s">
        <v>156</v>
      </c>
      <c r="W16" s="1"/>
      <c r="X16" s="1"/>
      <c r="Y16" s="56" t="s">
        <v>48</v>
      </c>
      <c r="Z16" s="1"/>
      <c r="AA16" s="5"/>
    </row>
    <row r="17" spans="1:27" ht="14.25" thickBot="1">
      <c r="A17" s="100" t="s">
        <v>148</v>
      </c>
      <c r="B17" s="32"/>
      <c r="D17" s="36" t="s">
        <v>31</v>
      </c>
      <c r="E17" s="37">
        <v>4.88</v>
      </c>
      <c r="F17" s="10"/>
      <c r="G17" s="34">
        <v>15</v>
      </c>
      <c r="H17" s="37">
        <v>21.75</v>
      </c>
      <c r="K17" s="118" t="s">
        <v>218</v>
      </c>
      <c r="L17" s="189" t="s">
        <v>247</v>
      </c>
      <c r="M17" s="117" t="s">
        <v>216</v>
      </c>
      <c r="N17" s="117" t="s">
        <v>31</v>
      </c>
      <c r="O17" s="117">
        <v>8</v>
      </c>
      <c r="P17" s="120" t="s">
        <v>149</v>
      </c>
      <c r="Q17" s="117" t="s">
        <v>151</v>
      </c>
      <c r="R17" s="156"/>
      <c r="T17" s="4" t="s">
        <v>6</v>
      </c>
      <c r="U17" s="39" t="s">
        <v>273</v>
      </c>
      <c r="V17" s="1" t="s">
        <v>45</v>
      </c>
      <c r="W17" s="1" t="s">
        <v>115</v>
      </c>
      <c r="X17" s="1">
        <v>1</v>
      </c>
      <c r="Y17" s="56" t="s">
        <v>48</v>
      </c>
      <c r="Z17" s="1" t="s">
        <v>129</v>
      </c>
      <c r="AA17" s="5"/>
    </row>
    <row r="18" spans="1:27" ht="14.25" thickBot="1">
      <c r="A18" s="97" t="s">
        <v>145</v>
      </c>
      <c r="B18" s="77" t="s">
        <v>215</v>
      </c>
      <c r="D18" s="36" t="s">
        <v>32</v>
      </c>
      <c r="E18" s="37">
        <v>13</v>
      </c>
      <c r="F18" s="10"/>
      <c r="G18" s="34">
        <v>16</v>
      </c>
      <c r="H18" s="37">
        <v>21.75</v>
      </c>
      <c r="K18" s="118" t="s">
        <v>221</v>
      </c>
      <c r="L18" s="189" t="s">
        <v>248</v>
      </c>
      <c r="M18" s="117" t="s">
        <v>224</v>
      </c>
      <c r="N18" s="189" t="s">
        <v>33</v>
      </c>
      <c r="O18" s="117">
        <v>11</v>
      </c>
      <c r="P18" s="117" t="s">
        <v>220</v>
      </c>
      <c r="Q18" s="117" t="s">
        <v>151</v>
      </c>
      <c r="R18" s="157"/>
      <c r="T18" s="4" t="s">
        <v>7</v>
      </c>
      <c r="U18" s="39" t="s">
        <v>142</v>
      </c>
      <c r="V18" s="1" t="s">
        <v>157</v>
      </c>
      <c r="W18" s="1"/>
      <c r="X18" s="1"/>
      <c r="Y18" s="56" t="s">
        <v>48</v>
      </c>
      <c r="Z18" s="1"/>
      <c r="AA18" s="5"/>
    </row>
    <row r="19" spans="1:27" ht="14.25" thickBot="1">
      <c r="A19" s="98" t="s">
        <v>146</v>
      </c>
      <c r="B19" s="20">
        <v>15</v>
      </c>
      <c r="D19" s="36" t="s">
        <v>33</v>
      </c>
      <c r="E19" s="37">
        <v>14.38</v>
      </c>
      <c r="F19" s="10"/>
      <c r="G19" s="34">
        <v>17</v>
      </c>
      <c r="H19" s="37">
        <v>21.75</v>
      </c>
      <c r="K19" s="118" t="s">
        <v>241</v>
      </c>
      <c r="L19" s="189" t="s">
        <v>242</v>
      </c>
      <c r="M19" s="117" t="s">
        <v>222</v>
      </c>
      <c r="N19" s="189" t="s">
        <v>162</v>
      </c>
      <c r="O19" s="117">
        <v>11</v>
      </c>
      <c r="P19" s="117" t="s">
        <v>50</v>
      </c>
      <c r="Q19" s="117" t="s">
        <v>151</v>
      </c>
      <c r="R19" s="157"/>
      <c r="T19" s="4" t="s">
        <v>8</v>
      </c>
      <c r="U19" s="39" t="s">
        <v>271</v>
      </c>
      <c r="V19" s="1" t="s">
        <v>8</v>
      </c>
      <c r="W19" s="1" t="s">
        <v>162</v>
      </c>
      <c r="X19" s="1">
        <v>1</v>
      </c>
      <c r="Y19" s="56" t="s">
        <v>49</v>
      </c>
      <c r="Z19" s="1" t="s">
        <v>186</v>
      </c>
      <c r="AA19" s="5"/>
    </row>
    <row r="20" spans="1:27" ht="14.25" thickBot="1">
      <c r="A20" s="98" t="s">
        <v>59</v>
      </c>
      <c r="B20" s="20">
        <v>17</v>
      </c>
      <c r="D20" s="36" t="s">
        <v>34</v>
      </c>
      <c r="E20" s="37">
        <v>2.13</v>
      </c>
      <c r="F20" s="10"/>
      <c r="G20" s="34">
        <v>18</v>
      </c>
      <c r="H20" s="37">
        <v>21.75</v>
      </c>
      <c r="K20" s="118" t="s">
        <v>225</v>
      </c>
      <c r="L20" s="189" t="s">
        <v>229</v>
      </c>
      <c r="M20" s="117" t="s">
        <v>227</v>
      </c>
      <c r="N20" s="189" t="s">
        <v>162</v>
      </c>
      <c r="O20" s="117">
        <v>12</v>
      </c>
      <c r="P20" s="117" t="s">
        <v>50</v>
      </c>
      <c r="Q20" s="117" t="s">
        <v>151</v>
      </c>
      <c r="R20" s="157"/>
      <c r="T20" s="4" t="s">
        <v>9</v>
      </c>
      <c r="U20" s="39" t="s">
        <v>252</v>
      </c>
      <c r="V20" s="1" t="s">
        <v>158</v>
      </c>
      <c r="W20" s="1" t="s">
        <v>162</v>
      </c>
      <c r="X20" s="1">
        <v>1</v>
      </c>
      <c r="Y20" s="56" t="s">
        <v>49</v>
      </c>
      <c r="Z20" s="1" t="s">
        <v>186</v>
      </c>
      <c r="AA20" s="5"/>
    </row>
    <row r="21" spans="1:27" ht="29.25" customHeight="1" thickBot="1">
      <c r="A21" s="99" t="s">
        <v>60</v>
      </c>
      <c r="B21" s="33">
        <v>2</v>
      </c>
      <c r="D21" s="36" t="s">
        <v>35</v>
      </c>
      <c r="E21" s="37">
        <v>2.63</v>
      </c>
      <c r="F21" s="10"/>
      <c r="G21" s="34">
        <v>19</v>
      </c>
      <c r="H21" s="37">
        <v>21.75</v>
      </c>
      <c r="K21" s="118" t="s">
        <v>226</v>
      </c>
      <c r="L21" s="189" t="s">
        <v>123</v>
      </c>
      <c r="M21" s="117" t="s">
        <v>228</v>
      </c>
      <c r="N21" s="189" t="s">
        <v>162</v>
      </c>
      <c r="O21" s="117">
        <v>13</v>
      </c>
      <c r="P21" s="117" t="s">
        <v>50</v>
      </c>
      <c r="Q21" s="117" t="s">
        <v>151</v>
      </c>
      <c r="R21" s="157"/>
      <c r="T21" s="4" t="s">
        <v>10</v>
      </c>
      <c r="U21" s="39" t="s">
        <v>270</v>
      </c>
      <c r="V21" s="1" t="s">
        <v>10</v>
      </c>
      <c r="W21" s="1" t="s">
        <v>208</v>
      </c>
      <c r="X21" s="1">
        <v>1</v>
      </c>
      <c r="Y21" s="56" t="s">
        <v>48</v>
      </c>
      <c r="Z21" s="1" t="s">
        <v>69</v>
      </c>
      <c r="AA21" s="5"/>
    </row>
    <row r="22" spans="1:27" ht="27.75" customHeight="1" thickBot="1">
      <c r="A22" s="266" t="s">
        <v>188</v>
      </c>
      <c r="B22" s="267">
        <v>1</v>
      </c>
      <c r="D22" s="36" t="s">
        <v>36</v>
      </c>
      <c r="E22" s="37">
        <v>12.75</v>
      </c>
      <c r="F22" s="10"/>
      <c r="G22" s="34">
        <v>20</v>
      </c>
      <c r="H22" s="37">
        <v>21.75</v>
      </c>
      <c r="K22" s="234" t="s">
        <v>232</v>
      </c>
      <c r="L22" s="235" t="s">
        <v>98</v>
      </c>
      <c r="M22" s="235" t="s">
        <v>232</v>
      </c>
      <c r="N22" s="235" t="s">
        <v>103</v>
      </c>
      <c r="O22" s="236">
        <v>4</v>
      </c>
      <c r="P22" s="236" t="s">
        <v>50</v>
      </c>
      <c r="Q22" s="236" t="s">
        <v>151</v>
      </c>
      <c r="R22" s="237"/>
      <c r="T22" s="4" t="s">
        <v>11</v>
      </c>
      <c r="U22" s="39" t="s">
        <v>269</v>
      </c>
      <c r="V22" s="1" t="s">
        <v>159</v>
      </c>
      <c r="W22" s="1" t="s">
        <v>208</v>
      </c>
      <c r="X22" s="1"/>
      <c r="Y22" s="56" t="s">
        <v>48</v>
      </c>
      <c r="Z22" s="1"/>
      <c r="AA22" s="5"/>
    </row>
    <row r="23" spans="1:27" ht="14.25" thickBot="1">
      <c r="D23" s="36" t="s">
        <v>37</v>
      </c>
      <c r="E23" s="37">
        <v>2</v>
      </c>
      <c r="F23" s="154"/>
      <c r="G23" s="34">
        <v>21</v>
      </c>
      <c r="H23" s="37">
        <v>21.75</v>
      </c>
      <c r="I23" s="153"/>
      <c r="K23" s="238" t="s">
        <v>238</v>
      </c>
      <c r="L23" s="117" t="s">
        <v>243</v>
      </c>
      <c r="M23" s="239" t="s">
        <v>234</v>
      </c>
      <c r="N23" s="189" t="s">
        <v>249</v>
      </c>
      <c r="O23" s="117">
        <v>8</v>
      </c>
      <c r="P23" s="236" t="s">
        <v>48</v>
      </c>
      <c r="Q23" s="236" t="s">
        <v>151</v>
      </c>
      <c r="R23" s="157"/>
      <c r="T23" s="4" t="s">
        <v>12</v>
      </c>
      <c r="U23" s="39" t="s">
        <v>268</v>
      </c>
      <c r="V23" s="1" t="s">
        <v>12</v>
      </c>
      <c r="W23" s="1" t="s">
        <v>134</v>
      </c>
      <c r="X23" s="1">
        <v>1</v>
      </c>
      <c r="Y23" s="56" t="s">
        <v>49</v>
      </c>
      <c r="Z23" s="1" t="s">
        <v>187</v>
      </c>
      <c r="AA23" s="5"/>
    </row>
    <row r="24" spans="1:27" ht="14.25" thickBot="1">
      <c r="D24" s="36" t="s">
        <v>38</v>
      </c>
      <c r="E24" s="37">
        <v>8.3800000000000008</v>
      </c>
      <c r="F24" s="10"/>
      <c r="G24" s="34">
        <v>22</v>
      </c>
      <c r="H24" s="37">
        <v>21.75</v>
      </c>
      <c r="K24" s="238" t="s">
        <v>239</v>
      </c>
      <c r="L24" s="117" t="s">
        <v>244</v>
      </c>
      <c r="M24" s="239" t="s">
        <v>235</v>
      </c>
      <c r="N24" s="189" t="s">
        <v>249</v>
      </c>
      <c r="O24" s="117">
        <v>9</v>
      </c>
      <c r="P24" s="236" t="s">
        <v>48</v>
      </c>
      <c r="Q24" s="236" t="s">
        <v>151</v>
      </c>
      <c r="R24" s="157"/>
      <c r="T24" s="4" t="s">
        <v>13</v>
      </c>
      <c r="U24" s="39" t="s">
        <v>267</v>
      </c>
      <c r="V24" s="1" t="s">
        <v>160</v>
      </c>
      <c r="W24" s="1" t="s">
        <v>134</v>
      </c>
      <c r="X24" s="1">
        <v>1</v>
      </c>
      <c r="Y24" s="56" t="s">
        <v>49</v>
      </c>
      <c r="Z24" s="1" t="s">
        <v>187</v>
      </c>
      <c r="AA24" s="5"/>
    </row>
    <row r="25" spans="1:27" ht="27.75" thickBot="1">
      <c r="D25" s="36" t="s">
        <v>42</v>
      </c>
      <c r="E25" s="37">
        <v>8.3800000000000008</v>
      </c>
      <c r="F25" s="10"/>
      <c r="G25" s="34">
        <v>23</v>
      </c>
      <c r="H25" s="37">
        <v>21.75</v>
      </c>
      <c r="K25" s="118" t="s">
        <v>240</v>
      </c>
      <c r="L25" s="117" t="s">
        <v>245</v>
      </c>
      <c r="M25" s="239" t="s">
        <v>236</v>
      </c>
      <c r="N25" s="189" t="s">
        <v>250</v>
      </c>
      <c r="O25" s="117">
        <v>11</v>
      </c>
      <c r="P25" s="236" t="s">
        <v>48</v>
      </c>
      <c r="Q25" s="236" t="s">
        <v>151</v>
      </c>
      <c r="R25" s="157"/>
      <c r="T25" s="4" t="s">
        <v>14</v>
      </c>
      <c r="U25" s="39" t="s">
        <v>266</v>
      </c>
      <c r="V25" s="1" t="s">
        <v>14</v>
      </c>
      <c r="W25" s="268" t="s">
        <v>289</v>
      </c>
      <c r="X25" s="1">
        <v>1</v>
      </c>
      <c r="Y25" s="56" t="s">
        <v>49</v>
      </c>
      <c r="Z25" s="1"/>
      <c r="AA25" s="9" t="s">
        <v>81</v>
      </c>
    </row>
    <row r="26" spans="1:27" ht="27.75" thickBot="1">
      <c r="D26" s="36" t="s">
        <v>39</v>
      </c>
      <c r="E26" s="37">
        <v>8.3800000000000008</v>
      </c>
      <c r="F26" s="10"/>
      <c r="G26" s="34">
        <v>24</v>
      </c>
      <c r="H26" s="37">
        <v>21.75</v>
      </c>
      <c r="K26" s="118" t="s">
        <v>259</v>
      </c>
      <c r="L26" s="117" t="s">
        <v>246</v>
      </c>
      <c r="M26" s="239" t="s">
        <v>260</v>
      </c>
      <c r="N26" s="189" t="s">
        <v>250</v>
      </c>
      <c r="O26" s="117">
        <v>12</v>
      </c>
      <c r="P26" s="236" t="s">
        <v>48</v>
      </c>
      <c r="Q26" s="236" t="s">
        <v>151</v>
      </c>
      <c r="R26" s="157"/>
      <c r="T26" s="4" t="s">
        <v>15</v>
      </c>
      <c r="U26" s="39" t="s">
        <v>265</v>
      </c>
      <c r="V26" s="1" t="s">
        <v>161</v>
      </c>
      <c r="W26" s="268" t="s">
        <v>289</v>
      </c>
      <c r="X26" s="1">
        <v>1</v>
      </c>
      <c r="Y26" s="56" t="s">
        <v>49</v>
      </c>
      <c r="Z26" s="15"/>
      <c r="AA26" s="9" t="s">
        <v>81</v>
      </c>
    </row>
    <row r="27" spans="1:27" ht="81.75" thickBot="1">
      <c r="D27" s="36" t="s">
        <v>40</v>
      </c>
      <c r="E27" s="37">
        <v>8.3800000000000008</v>
      </c>
      <c r="F27" s="10"/>
      <c r="G27" s="34">
        <v>25</v>
      </c>
      <c r="H27" s="37">
        <v>21.75</v>
      </c>
      <c r="K27" s="269" t="s">
        <v>290</v>
      </c>
      <c r="L27" s="241"/>
      <c r="M27" s="239" t="s">
        <v>291</v>
      </c>
      <c r="N27" s="242" t="s">
        <v>292</v>
      </c>
      <c r="O27" s="117">
        <v>17</v>
      </c>
      <c r="P27" s="235" t="s">
        <v>293</v>
      </c>
      <c r="Q27" s="236" t="s">
        <v>151</v>
      </c>
      <c r="R27" s="157"/>
      <c r="T27" s="13" t="s">
        <v>130</v>
      </c>
      <c r="U27" s="39" t="s">
        <v>264</v>
      </c>
      <c r="V27" s="12" t="s">
        <v>130</v>
      </c>
      <c r="W27" s="12" t="s">
        <v>133</v>
      </c>
      <c r="X27" s="12">
        <v>1</v>
      </c>
      <c r="Y27" s="82" t="s">
        <v>49</v>
      </c>
      <c r="Z27" t="s">
        <v>207</v>
      </c>
      <c r="AA27" s="9" t="s">
        <v>154</v>
      </c>
    </row>
    <row r="28" spans="1:27" ht="14.25" thickBot="1">
      <c r="D28" s="36" t="s">
        <v>41</v>
      </c>
      <c r="E28" s="37">
        <v>8.3800000000000008</v>
      </c>
      <c r="F28" s="10"/>
      <c r="G28" s="34">
        <v>26</v>
      </c>
      <c r="H28" s="37">
        <v>21.75</v>
      </c>
      <c r="K28" s="265" t="s">
        <v>278</v>
      </c>
      <c r="L28" s="241" t="s">
        <v>275</v>
      </c>
      <c r="M28" s="239" t="s">
        <v>237</v>
      </c>
      <c r="N28" s="242" t="s">
        <v>25</v>
      </c>
      <c r="O28" s="117">
        <v>13</v>
      </c>
      <c r="P28" s="117" t="s">
        <v>48</v>
      </c>
      <c r="Q28" s="117" t="s">
        <v>151</v>
      </c>
      <c r="R28" s="157"/>
      <c r="T28" s="16" t="s">
        <v>189</v>
      </c>
      <c r="U28" s="161" t="s">
        <v>263</v>
      </c>
      <c r="V28" s="17" t="s">
        <v>251</v>
      </c>
      <c r="W28" s="12" t="s">
        <v>206</v>
      </c>
      <c r="X28" s="17">
        <v>1</v>
      </c>
      <c r="Y28" s="162"/>
      <c r="Z28" s="21"/>
      <c r="AA28" s="18"/>
    </row>
    <row r="29" spans="1:27" ht="27" customHeight="1" thickBot="1">
      <c r="D29" s="36"/>
      <c r="E29" s="37">
        <v>8.3800000000000008</v>
      </c>
      <c r="G29" s="34">
        <v>27</v>
      </c>
      <c r="H29" s="37">
        <v>21.75</v>
      </c>
      <c r="K29" s="118" t="s">
        <v>278</v>
      </c>
      <c r="L29" s="117" t="s">
        <v>279</v>
      </c>
      <c r="M29" s="117" t="s">
        <v>280</v>
      </c>
      <c r="N29" s="117" t="s">
        <v>281</v>
      </c>
      <c r="O29" s="117">
        <v>0</v>
      </c>
      <c r="P29" s="117" t="s">
        <v>282</v>
      </c>
      <c r="Q29" s="261" t="s">
        <v>283</v>
      </c>
      <c r="R29" s="262" t="s">
        <v>284</v>
      </c>
      <c r="T29" s="16"/>
      <c r="U29" s="161"/>
      <c r="V29" s="17"/>
      <c r="W29" s="12"/>
      <c r="X29" s="17"/>
      <c r="Y29" s="162"/>
      <c r="AA29" s="18"/>
    </row>
    <row r="30" spans="1:27" ht="41.25" thickBot="1">
      <c r="D30" s="36"/>
      <c r="E30" s="37">
        <v>8.3800000000000008</v>
      </c>
      <c r="G30" s="34">
        <v>28</v>
      </c>
      <c r="H30" s="37">
        <v>9</v>
      </c>
      <c r="K30" s="238" t="s">
        <v>285</v>
      </c>
      <c r="L30" s="263" t="s">
        <v>286</v>
      </c>
      <c r="M30" s="264" t="s">
        <v>287</v>
      </c>
      <c r="N30" s="117" t="s">
        <v>281</v>
      </c>
      <c r="O30" s="117">
        <v>0</v>
      </c>
      <c r="P30" s="117" t="s">
        <v>282</v>
      </c>
      <c r="Q30" s="261" t="s">
        <v>288</v>
      </c>
      <c r="R30" s="262" t="s">
        <v>284</v>
      </c>
      <c r="T30" s="13"/>
      <c r="U30" s="39"/>
      <c r="V30" s="12"/>
      <c r="W30" s="12"/>
      <c r="X30" s="12"/>
      <c r="Y30" s="82"/>
      <c r="Z30" s="12"/>
      <c r="AA30" s="5"/>
    </row>
    <row r="31" spans="1:27" ht="14.25" thickBot="1">
      <c r="D31" s="36"/>
      <c r="E31" s="37">
        <v>8.3800000000000008</v>
      </c>
      <c r="G31" s="34">
        <v>29</v>
      </c>
      <c r="H31" s="37">
        <v>18</v>
      </c>
      <c r="K31" s="19"/>
      <c r="L31" s="10"/>
      <c r="M31" s="19"/>
      <c r="N31" s="10"/>
      <c r="O31" s="10"/>
      <c r="P31" s="19"/>
      <c r="Q31" s="10"/>
      <c r="R31" s="10"/>
      <c r="T31" s="14"/>
      <c r="U31" s="160"/>
      <c r="V31" s="61"/>
      <c r="W31" s="61"/>
      <c r="X31" s="61"/>
      <c r="Y31" s="83"/>
      <c r="Z31" s="61"/>
      <c r="AA31" s="3"/>
    </row>
    <row r="32" spans="1:27" ht="57.75" customHeight="1">
      <c r="H32" s="22">
        <v>42</v>
      </c>
      <c r="I32" s="153"/>
      <c r="K32" s="19"/>
      <c r="L32" s="10"/>
      <c r="M32" s="19"/>
      <c r="N32" s="10"/>
      <c r="O32" s="10"/>
      <c r="P32" s="19"/>
      <c r="Q32" s="10"/>
      <c r="R32" s="10"/>
      <c r="T32" s="19"/>
      <c r="U32" s="10"/>
      <c r="V32" s="19"/>
      <c r="W32" s="19"/>
      <c r="X32" s="19"/>
      <c r="Y32" s="158"/>
      <c r="Z32" s="10"/>
      <c r="AA32" s="159"/>
    </row>
    <row r="33" spans="8:27" ht="57.75" customHeight="1">
      <c r="H33" s="22">
        <v>10.5</v>
      </c>
      <c r="K33" s="10"/>
      <c r="L33" s="10"/>
      <c r="M33" s="10"/>
      <c r="N33" s="10"/>
      <c r="O33" s="10"/>
      <c r="P33" s="10"/>
      <c r="Q33" s="10"/>
      <c r="R33" s="10"/>
      <c r="T33" s="19"/>
      <c r="U33" s="10"/>
      <c r="V33" s="19"/>
      <c r="W33" s="19"/>
      <c r="X33" s="19"/>
      <c r="Y33" s="158"/>
      <c r="Z33" s="10"/>
      <c r="AA33" s="159"/>
    </row>
    <row r="34" spans="8:27">
      <c r="H34" s="22">
        <v>33.75</v>
      </c>
      <c r="K34" s="10"/>
      <c r="L34" s="10"/>
      <c r="M34" s="10"/>
      <c r="N34" s="10"/>
      <c r="O34" s="10"/>
      <c r="P34" s="10"/>
      <c r="Q34" s="10"/>
      <c r="R34" s="10"/>
    </row>
    <row r="35" spans="8:27">
      <c r="H35" s="22">
        <v>21</v>
      </c>
      <c r="K35" s="19"/>
      <c r="L35" s="10"/>
      <c r="M35" s="19"/>
      <c r="N35" s="19"/>
      <c r="O35" s="19"/>
      <c r="P35" s="10"/>
      <c r="Q35" s="10"/>
      <c r="R35" s="10"/>
    </row>
    <row r="36" spans="8:27" ht="28.5" customHeight="1">
      <c r="H36" s="22">
        <v>23.25</v>
      </c>
      <c r="K36" s="19"/>
      <c r="L36" s="10"/>
      <c r="M36" s="19"/>
      <c r="N36" s="19"/>
      <c r="O36" s="19"/>
      <c r="P36" s="10"/>
      <c r="Q36" s="10"/>
      <c r="R36" s="10"/>
    </row>
    <row r="37" spans="8:27" ht="27.75" customHeight="1">
      <c r="H37" s="22">
        <v>13.5</v>
      </c>
    </row>
    <row r="38" spans="8:27">
      <c r="H38" s="22">
        <v>27</v>
      </c>
    </row>
    <row r="39" spans="8:27">
      <c r="H39" s="22">
        <v>13.5</v>
      </c>
    </row>
    <row r="40" spans="8:27">
      <c r="H40" s="22">
        <v>27</v>
      </c>
    </row>
    <row r="41" spans="8:27">
      <c r="H41" s="22">
        <v>13.5</v>
      </c>
    </row>
    <row r="42" spans="8:27">
      <c r="H42" s="22">
        <v>27</v>
      </c>
    </row>
    <row r="43" spans="8:27">
      <c r="H43" s="22">
        <v>13.5</v>
      </c>
    </row>
    <row r="44" spans="8:27" ht="26.25" customHeight="1">
      <c r="H44" s="22">
        <v>27</v>
      </c>
    </row>
    <row r="45" spans="8:27">
      <c r="H45" s="22">
        <v>13.5</v>
      </c>
    </row>
    <row r="46" spans="8:27">
      <c r="H46" s="22">
        <v>27</v>
      </c>
    </row>
    <row r="47" spans="8:27">
      <c r="H47" s="22">
        <v>13.5</v>
      </c>
    </row>
    <row r="48" spans="8:27">
      <c r="H48" s="22">
        <v>27</v>
      </c>
    </row>
    <row r="49" spans="8:9">
      <c r="H49" s="22">
        <v>13.5</v>
      </c>
    </row>
    <row r="50" spans="8:9">
      <c r="H50" s="22">
        <v>27</v>
      </c>
    </row>
    <row r="51" spans="8:9">
      <c r="H51" s="22">
        <v>13.5</v>
      </c>
    </row>
    <row r="52" spans="8:9">
      <c r="H52" s="22">
        <v>27</v>
      </c>
    </row>
    <row r="53" spans="8:9">
      <c r="H53" s="22">
        <v>13.5</v>
      </c>
    </row>
    <row r="54" spans="8:9">
      <c r="H54" s="22">
        <v>27</v>
      </c>
    </row>
    <row r="55" spans="8:9">
      <c r="H55" s="22">
        <v>13.5</v>
      </c>
    </row>
    <row r="56" spans="8:9">
      <c r="H56" s="22">
        <v>27</v>
      </c>
    </row>
    <row r="57" spans="8:9">
      <c r="H57" s="22">
        <v>13.5</v>
      </c>
    </row>
    <row r="58" spans="8:9">
      <c r="H58" s="22">
        <v>27</v>
      </c>
    </row>
    <row r="59" spans="8:9">
      <c r="H59" s="22">
        <v>13.5</v>
      </c>
    </row>
    <row r="60" spans="8:9">
      <c r="H60" s="22">
        <v>27</v>
      </c>
    </row>
    <row r="61" spans="8:9">
      <c r="H61" s="22">
        <v>10.5</v>
      </c>
    </row>
    <row r="62" spans="8:9">
      <c r="H62" s="22">
        <v>15.75</v>
      </c>
      <c r="I62" s="153">
        <f>SUM(H33:H62)</f>
        <v>600.75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3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53" t="s">
        <v>117</v>
      </c>
    </row>
    <row r="2" spans="1:27" ht="13.5" customHeight="1" thickBot="1">
      <c r="A2" s="24" t="s">
        <v>1</v>
      </c>
      <c r="B2" s="25" t="s">
        <v>57</v>
      </c>
      <c r="C2" t="s">
        <v>2</v>
      </c>
      <c r="F2" t="s">
        <v>68</v>
      </c>
      <c r="J2" t="s">
        <v>3</v>
      </c>
      <c r="S2" t="s">
        <v>16</v>
      </c>
    </row>
    <row r="3" spans="1:27" ht="14.25" thickBot="1">
      <c r="A3" s="26"/>
      <c r="B3" s="55"/>
      <c r="D3" s="34" t="s">
        <v>17</v>
      </c>
      <c r="E3" s="35">
        <v>3.13</v>
      </c>
      <c r="F3" s="10"/>
      <c r="G3" s="34">
        <v>1</v>
      </c>
      <c r="H3" s="35">
        <v>13</v>
      </c>
      <c r="K3" s="39" t="s">
        <v>71</v>
      </c>
      <c r="L3" s="39" t="s">
        <v>73</v>
      </c>
      <c r="M3" s="280" t="s">
        <v>74</v>
      </c>
      <c r="N3" s="281"/>
      <c r="O3" s="281"/>
      <c r="P3" s="281"/>
      <c r="Q3" s="282"/>
      <c r="T3" s="39" t="s">
        <v>72</v>
      </c>
      <c r="U3" s="39" t="s">
        <v>124</v>
      </c>
      <c r="V3" s="283" t="s">
        <v>75</v>
      </c>
      <c r="W3" s="283"/>
      <c r="X3" s="283"/>
      <c r="Y3" s="283"/>
      <c r="Z3" s="283"/>
    </row>
    <row r="4" spans="1:27" ht="14.25" thickBot="1">
      <c r="A4" s="27"/>
      <c r="B4" s="23"/>
      <c r="D4" s="36" t="s">
        <v>18</v>
      </c>
      <c r="E4" s="37">
        <v>26.75</v>
      </c>
      <c r="F4" s="10"/>
      <c r="G4" s="36">
        <v>2</v>
      </c>
      <c r="H4" s="35">
        <v>15</v>
      </c>
      <c r="K4" s="39" t="s">
        <v>78</v>
      </c>
      <c r="L4" s="39" t="s">
        <v>190</v>
      </c>
      <c r="M4" s="284" t="s">
        <v>54</v>
      </c>
      <c r="N4" s="285"/>
      <c r="O4" s="285"/>
      <c r="P4" s="285"/>
      <c r="Q4" s="286"/>
      <c r="T4" s="39" t="s">
        <v>76</v>
      </c>
      <c r="U4" s="39" t="s">
        <v>198</v>
      </c>
      <c r="V4" s="284" t="s">
        <v>122</v>
      </c>
      <c r="W4" s="285"/>
      <c r="X4" s="285"/>
      <c r="Y4" s="285"/>
      <c r="Z4" s="285"/>
    </row>
    <row r="5" spans="1:27">
      <c r="A5" s="27"/>
      <c r="B5" s="20"/>
      <c r="D5" s="36" t="s">
        <v>19</v>
      </c>
      <c r="E5" s="37">
        <v>26.38</v>
      </c>
      <c r="F5" s="10"/>
      <c r="G5" s="36">
        <v>3</v>
      </c>
      <c r="H5" s="35">
        <v>28.5</v>
      </c>
      <c r="K5" s="39" t="s">
        <v>77</v>
      </c>
      <c r="L5" s="39" t="s">
        <v>191</v>
      </c>
      <c r="M5" s="287"/>
      <c r="N5" s="288"/>
      <c r="O5" s="288"/>
      <c r="P5" s="288"/>
      <c r="Q5" s="289"/>
      <c r="T5" s="39" t="s">
        <v>77</v>
      </c>
      <c r="U5" s="39" t="s">
        <v>191</v>
      </c>
      <c r="V5" s="287"/>
      <c r="W5" s="288"/>
      <c r="X5" s="288"/>
      <c r="Y5" s="288"/>
      <c r="Z5" s="288"/>
    </row>
    <row r="6" spans="1:27">
      <c r="A6" s="26" t="s">
        <v>55</v>
      </c>
      <c r="B6" s="30" t="s">
        <v>96</v>
      </c>
      <c r="D6" s="36" t="s">
        <v>20</v>
      </c>
      <c r="E6" s="37">
        <v>13.38</v>
      </c>
      <c r="F6" s="10"/>
      <c r="G6" s="36">
        <v>4</v>
      </c>
      <c r="H6" s="37">
        <v>27</v>
      </c>
      <c r="K6" s="39" t="s">
        <v>43</v>
      </c>
      <c r="L6" s="39" t="s">
        <v>192</v>
      </c>
      <c r="M6" s="287"/>
      <c r="N6" s="288"/>
      <c r="O6" s="288"/>
      <c r="P6" s="288"/>
      <c r="Q6" s="289"/>
      <c r="T6" s="39" t="s">
        <v>43</v>
      </c>
      <c r="U6" s="39" t="s">
        <v>192</v>
      </c>
      <c r="V6" s="287"/>
      <c r="W6" s="288"/>
      <c r="X6" s="288"/>
      <c r="Y6" s="288"/>
      <c r="Z6" s="288"/>
    </row>
    <row r="7" spans="1:27">
      <c r="A7" s="27" t="s">
        <v>56</v>
      </c>
      <c r="B7" s="20" t="s">
        <v>61</v>
      </c>
      <c r="D7" s="36" t="s">
        <v>21</v>
      </c>
      <c r="E7" s="37">
        <v>14</v>
      </c>
      <c r="F7" s="10"/>
      <c r="G7" s="36">
        <v>5</v>
      </c>
      <c r="H7" s="37">
        <v>21.75</v>
      </c>
      <c r="K7" s="39" t="s">
        <v>44</v>
      </c>
      <c r="L7" s="39" t="s">
        <v>193</v>
      </c>
      <c r="M7" s="287"/>
      <c r="N7" s="288"/>
      <c r="O7" s="288"/>
      <c r="P7" s="288"/>
      <c r="Q7" s="289"/>
      <c r="T7" s="39" t="s">
        <v>44</v>
      </c>
      <c r="U7" s="39" t="s">
        <v>199</v>
      </c>
      <c r="V7" s="287"/>
      <c r="W7" s="288"/>
      <c r="X7" s="288"/>
      <c r="Y7" s="288"/>
      <c r="Z7" s="288"/>
    </row>
    <row r="8" spans="1:27">
      <c r="A8" s="27" t="s">
        <v>64</v>
      </c>
      <c r="B8" s="20" t="s">
        <v>66</v>
      </c>
      <c r="D8" s="36" t="s">
        <v>22</v>
      </c>
      <c r="E8" s="37">
        <v>16.63</v>
      </c>
      <c r="F8" s="10"/>
      <c r="G8" s="36">
        <v>6</v>
      </c>
      <c r="H8" s="37">
        <v>15</v>
      </c>
      <c r="K8" s="39" t="s">
        <v>83</v>
      </c>
      <c r="L8" s="39" t="s">
        <v>194</v>
      </c>
      <c r="M8" s="290"/>
      <c r="N8" s="291"/>
      <c r="O8" s="291"/>
      <c r="P8" s="291"/>
      <c r="Q8" s="292"/>
      <c r="T8" s="39" t="s">
        <v>91</v>
      </c>
      <c r="U8" s="39" t="s">
        <v>200</v>
      </c>
      <c r="V8" s="290"/>
      <c r="W8" s="291"/>
      <c r="X8" s="291"/>
      <c r="Y8" s="291"/>
      <c r="Z8" s="291"/>
    </row>
    <row r="9" spans="1:27">
      <c r="A9" s="27" t="s">
        <v>65</v>
      </c>
      <c r="B9" s="20" t="s">
        <v>172</v>
      </c>
      <c r="D9" s="36" t="s">
        <v>23</v>
      </c>
      <c r="E9" s="37">
        <v>18</v>
      </c>
      <c r="F9" s="10"/>
      <c r="G9" s="36">
        <v>7</v>
      </c>
      <c r="H9" s="37">
        <v>15</v>
      </c>
      <c r="K9" s="39" t="s">
        <v>84</v>
      </c>
      <c r="L9" s="39" t="s">
        <v>195</v>
      </c>
      <c r="M9" s="290"/>
      <c r="N9" s="291"/>
      <c r="O9" s="291"/>
      <c r="P9" s="291"/>
      <c r="Q9" s="292"/>
      <c r="T9" s="39" t="s">
        <v>92</v>
      </c>
      <c r="U9" s="39" t="s">
        <v>201</v>
      </c>
      <c r="V9" s="290"/>
      <c r="W9" s="291"/>
      <c r="X9" s="291"/>
      <c r="Y9" s="291"/>
      <c r="Z9" s="291"/>
    </row>
    <row r="10" spans="1:27">
      <c r="A10" s="27" t="s">
        <v>62</v>
      </c>
      <c r="B10" s="20">
        <v>12</v>
      </c>
      <c r="D10" s="36" t="s">
        <v>24</v>
      </c>
      <c r="E10" s="37">
        <v>0</v>
      </c>
      <c r="F10" s="10"/>
      <c r="G10" s="36">
        <v>8</v>
      </c>
      <c r="H10" s="37">
        <v>15</v>
      </c>
      <c r="K10" s="39" t="s">
        <v>10</v>
      </c>
      <c r="L10" s="39" t="s">
        <v>196</v>
      </c>
      <c r="M10" s="290"/>
      <c r="N10" s="293"/>
      <c r="O10" s="293"/>
      <c r="P10" s="293"/>
      <c r="Q10" s="292"/>
      <c r="T10" s="39" t="s">
        <v>14</v>
      </c>
      <c r="U10" s="39" t="s">
        <v>202</v>
      </c>
      <c r="V10" s="302"/>
      <c r="W10" s="303"/>
      <c r="X10" s="303"/>
      <c r="Y10" s="303"/>
      <c r="Z10" s="303"/>
    </row>
    <row r="11" spans="1:27">
      <c r="A11" s="27" t="s">
        <v>58</v>
      </c>
      <c r="B11" s="20">
        <v>3</v>
      </c>
      <c r="D11" s="36" t="s">
        <v>25</v>
      </c>
      <c r="E11" s="37">
        <v>12.63</v>
      </c>
      <c r="F11" s="10"/>
      <c r="G11" s="36">
        <v>9</v>
      </c>
      <c r="H11" s="37">
        <v>15</v>
      </c>
      <c r="K11" s="39" t="s">
        <v>11</v>
      </c>
      <c r="L11" s="39" t="s">
        <v>197</v>
      </c>
      <c r="M11" s="294"/>
      <c r="N11" s="295"/>
      <c r="O11" s="295"/>
      <c r="P11" s="295"/>
      <c r="Q11" s="296"/>
      <c r="T11" s="39" t="s">
        <v>15</v>
      </c>
      <c r="U11" s="39" t="s">
        <v>203</v>
      </c>
      <c r="V11" s="302"/>
      <c r="W11" s="303"/>
      <c r="X11" s="303"/>
      <c r="Y11" s="303"/>
      <c r="Z11" s="303"/>
    </row>
    <row r="12" spans="1:27" ht="14.25" thickBot="1">
      <c r="A12" s="27" t="s">
        <v>59</v>
      </c>
      <c r="B12" s="20">
        <v>5</v>
      </c>
      <c r="D12" s="36" t="s">
        <v>26</v>
      </c>
      <c r="E12" s="37">
        <v>24.63</v>
      </c>
      <c r="F12" s="10"/>
      <c r="G12" s="36">
        <v>10</v>
      </c>
      <c r="H12" s="37">
        <v>15</v>
      </c>
      <c r="K12" t="s">
        <v>70</v>
      </c>
      <c r="T12" t="s">
        <v>93</v>
      </c>
    </row>
    <row r="13" spans="1:27" ht="27.75" customHeight="1">
      <c r="A13" s="28" t="s">
        <v>60</v>
      </c>
      <c r="B13" s="32">
        <v>2</v>
      </c>
      <c r="D13" s="36" t="s">
        <v>27</v>
      </c>
      <c r="E13" s="37">
        <v>3</v>
      </c>
      <c r="F13" s="10"/>
      <c r="G13" s="36">
        <v>11</v>
      </c>
      <c r="H13" s="37">
        <v>15</v>
      </c>
      <c r="K13" s="273" t="s">
        <v>118</v>
      </c>
      <c r="L13" s="274"/>
      <c r="M13" s="275" t="s">
        <v>119</v>
      </c>
      <c r="N13" s="276"/>
      <c r="O13" s="277"/>
      <c r="P13" s="278" t="s">
        <v>47</v>
      </c>
      <c r="Q13" s="299" t="s">
        <v>52</v>
      </c>
      <c r="R13" s="270" t="s">
        <v>53</v>
      </c>
      <c r="T13" s="273" t="s">
        <v>118</v>
      </c>
      <c r="U13" s="274"/>
      <c r="V13" s="275" t="s">
        <v>119</v>
      </c>
      <c r="W13" s="276"/>
      <c r="X13" s="277"/>
      <c r="Y13" s="278" t="s">
        <v>47</v>
      </c>
      <c r="Z13" s="299" t="s">
        <v>52</v>
      </c>
      <c r="AA13" s="270" t="s">
        <v>53</v>
      </c>
    </row>
    <row r="14" spans="1:27" ht="14.25" thickBot="1">
      <c r="A14" s="27" t="s">
        <v>88</v>
      </c>
      <c r="B14" s="20">
        <v>1</v>
      </c>
      <c r="D14" s="36" t="s">
        <v>28</v>
      </c>
      <c r="E14" s="37">
        <v>0.31</v>
      </c>
      <c r="F14" s="10"/>
      <c r="G14" s="36">
        <v>12</v>
      </c>
      <c r="H14" s="37">
        <v>15</v>
      </c>
      <c r="K14" s="48" t="s">
        <v>0</v>
      </c>
      <c r="L14" s="49"/>
      <c r="M14" s="48" t="s">
        <v>0</v>
      </c>
      <c r="N14" s="50"/>
      <c r="O14" s="49" t="s">
        <v>67</v>
      </c>
      <c r="P14" s="298"/>
      <c r="Q14" s="300"/>
      <c r="R14" s="272"/>
      <c r="T14" s="51" t="s">
        <v>0</v>
      </c>
      <c r="U14" s="52" t="s">
        <v>67</v>
      </c>
      <c r="V14" s="48" t="s">
        <v>0</v>
      </c>
      <c r="W14" s="50"/>
      <c r="X14" s="49" t="s">
        <v>67</v>
      </c>
      <c r="Y14" s="279"/>
      <c r="Z14" s="301"/>
      <c r="AA14" s="271"/>
    </row>
    <row r="15" spans="1:27" ht="14.25" thickBot="1">
      <c r="A15" s="29" t="s">
        <v>89</v>
      </c>
      <c r="B15" s="33">
        <v>0</v>
      </c>
      <c r="D15" s="36" t="s">
        <v>29</v>
      </c>
      <c r="E15" s="37">
        <v>1.25</v>
      </c>
      <c r="F15" s="10"/>
      <c r="G15" s="36">
        <v>13</v>
      </c>
      <c r="H15" s="37">
        <v>15</v>
      </c>
      <c r="T15" s="8"/>
      <c r="U15" s="40"/>
      <c r="V15" s="8"/>
      <c r="W15" s="11"/>
      <c r="X15" s="6"/>
      <c r="Y15" s="7"/>
      <c r="Z15" s="2"/>
      <c r="AA15" s="9"/>
    </row>
    <row r="16" spans="1:27">
      <c r="D16" s="36" t="s">
        <v>30</v>
      </c>
      <c r="E16" s="37">
        <v>14.75</v>
      </c>
      <c r="F16" s="10"/>
      <c r="G16" s="36">
        <v>14</v>
      </c>
      <c r="H16" s="37">
        <v>15</v>
      </c>
    </row>
    <row r="17" spans="4:8">
      <c r="D17" s="36" t="s">
        <v>31</v>
      </c>
      <c r="E17" s="37">
        <v>1.25</v>
      </c>
      <c r="F17" s="10"/>
      <c r="G17" s="36">
        <v>15</v>
      </c>
      <c r="H17" s="37">
        <v>15</v>
      </c>
    </row>
    <row r="18" spans="4:8">
      <c r="D18" s="36" t="s">
        <v>32</v>
      </c>
      <c r="E18" s="37">
        <v>0.31</v>
      </c>
      <c r="F18" s="10"/>
      <c r="G18" s="36">
        <v>16</v>
      </c>
      <c r="H18" s="37">
        <v>15</v>
      </c>
    </row>
    <row r="19" spans="4:8">
      <c r="D19" s="36" t="s">
        <v>33</v>
      </c>
      <c r="E19" s="37">
        <v>17.63</v>
      </c>
      <c r="F19" s="10"/>
      <c r="G19" s="36">
        <v>17</v>
      </c>
      <c r="H19" s="37">
        <v>15</v>
      </c>
    </row>
    <row r="20" spans="4:8">
      <c r="D20" s="36" t="s">
        <v>34</v>
      </c>
      <c r="E20" s="37">
        <v>1.5</v>
      </c>
      <c r="F20" s="10"/>
      <c r="G20" s="36">
        <v>18</v>
      </c>
      <c r="H20" s="37">
        <v>15</v>
      </c>
    </row>
    <row r="21" spans="4:8" ht="29.25" customHeight="1">
      <c r="D21" s="36" t="s">
        <v>35</v>
      </c>
      <c r="E21" s="37">
        <v>0.77</v>
      </c>
      <c r="F21" s="10"/>
      <c r="G21" s="36">
        <v>19</v>
      </c>
      <c r="H21" s="37">
        <v>15</v>
      </c>
    </row>
    <row r="22" spans="4:8" ht="27.75" customHeight="1">
      <c r="D22" s="36" t="s">
        <v>36</v>
      </c>
      <c r="E22" s="37">
        <v>4.75</v>
      </c>
      <c r="F22" s="10"/>
      <c r="G22" s="36">
        <v>20</v>
      </c>
      <c r="H22" s="37">
        <v>15</v>
      </c>
    </row>
    <row r="23" spans="4:8">
      <c r="D23" s="36" t="s">
        <v>37</v>
      </c>
      <c r="E23" s="37">
        <v>1.63</v>
      </c>
      <c r="F23" s="10"/>
      <c r="G23" s="36">
        <v>21</v>
      </c>
      <c r="H23" s="37">
        <v>15</v>
      </c>
    </row>
    <row r="24" spans="4:8">
      <c r="D24" s="36" t="s">
        <v>38</v>
      </c>
      <c r="E24" s="37">
        <v>5.25</v>
      </c>
      <c r="F24" s="10"/>
      <c r="G24" s="36">
        <v>22</v>
      </c>
      <c r="H24" s="37">
        <v>15</v>
      </c>
    </row>
    <row r="25" spans="4:8">
      <c r="D25" s="36" t="s">
        <v>42</v>
      </c>
      <c r="E25" s="37"/>
      <c r="F25" s="10"/>
      <c r="G25" s="36">
        <v>23</v>
      </c>
      <c r="H25" s="37">
        <v>15</v>
      </c>
    </row>
    <row r="26" spans="4:8">
      <c r="D26" s="36" t="s">
        <v>39</v>
      </c>
      <c r="E26" s="37"/>
      <c r="F26" s="10"/>
      <c r="G26" s="36">
        <v>24</v>
      </c>
      <c r="H26" s="37">
        <v>15</v>
      </c>
    </row>
    <row r="27" spans="4:8">
      <c r="D27" s="36" t="s">
        <v>40</v>
      </c>
      <c r="E27" s="37"/>
      <c r="F27" s="10"/>
      <c r="G27" s="36">
        <v>25</v>
      </c>
      <c r="H27" s="37">
        <v>15</v>
      </c>
    </row>
    <row r="28" spans="4:8" ht="28.5" customHeight="1">
      <c r="G28" s="36">
        <v>26</v>
      </c>
      <c r="H28" s="37">
        <v>15</v>
      </c>
    </row>
    <row r="29" spans="4:8">
      <c r="G29" s="36">
        <v>27</v>
      </c>
      <c r="H29" s="37">
        <v>15</v>
      </c>
    </row>
    <row r="30" spans="4:8">
      <c r="G30" s="36">
        <v>28</v>
      </c>
      <c r="H30" s="37">
        <v>15</v>
      </c>
    </row>
    <row r="31" spans="4:8">
      <c r="G31" s="36">
        <v>29</v>
      </c>
      <c r="H31" s="37">
        <v>15</v>
      </c>
    </row>
    <row r="32" spans="4:8" ht="28.5" customHeight="1">
      <c r="G32" s="36">
        <v>30</v>
      </c>
      <c r="H32" s="37">
        <v>15</v>
      </c>
    </row>
    <row r="33" spans="7:8" ht="27.75" customHeight="1">
      <c r="G33" s="36">
        <v>31</v>
      </c>
      <c r="H33" s="37">
        <v>15</v>
      </c>
    </row>
    <row r="34" spans="7:8" ht="14.25" thickBot="1">
      <c r="G34" s="38">
        <v>32</v>
      </c>
      <c r="H34" s="37">
        <v>15</v>
      </c>
    </row>
    <row r="35" spans="7:8">
      <c r="G35" s="36">
        <v>33</v>
      </c>
      <c r="H35" s="37">
        <v>15</v>
      </c>
    </row>
    <row r="36" spans="7:8">
      <c r="G36" s="72">
        <v>34</v>
      </c>
      <c r="H36" s="22">
        <v>15</v>
      </c>
    </row>
    <row r="37" spans="7:8">
      <c r="G37" s="72">
        <v>35</v>
      </c>
      <c r="H37" s="22">
        <v>15</v>
      </c>
    </row>
    <row r="38" spans="7:8">
      <c r="G38" s="72">
        <v>36</v>
      </c>
      <c r="H38" s="22">
        <v>15</v>
      </c>
    </row>
    <row r="39" spans="7:8">
      <c r="G39" s="72">
        <v>37</v>
      </c>
      <c r="H39" s="22">
        <v>15</v>
      </c>
    </row>
    <row r="40" spans="7:8" ht="26.25" customHeight="1">
      <c r="G40" s="72">
        <v>38</v>
      </c>
      <c r="H40" s="22">
        <v>15</v>
      </c>
    </row>
    <row r="41" spans="7:8">
      <c r="G41" s="72">
        <v>39</v>
      </c>
      <c r="H41" s="22">
        <v>15</v>
      </c>
    </row>
    <row r="42" spans="7:8">
      <c r="G42" s="72">
        <v>40</v>
      </c>
      <c r="H42" s="22">
        <v>15</v>
      </c>
    </row>
    <row r="43" spans="7:8">
      <c r="H43" s="22">
        <v>15</v>
      </c>
    </row>
    <row r="44" spans="7:8">
      <c r="H44" s="22">
        <v>12.75</v>
      </c>
    </row>
    <row r="45" spans="7:8">
      <c r="H45" s="22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I1" sqref="I1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4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63</v>
      </c>
    </row>
    <row r="2" spans="1:27" ht="13.5" customHeight="1" thickBot="1">
      <c r="A2" s="47" t="s">
        <v>116</v>
      </c>
      <c r="B2" s="25" t="s">
        <v>57</v>
      </c>
      <c r="C2" t="s">
        <v>2</v>
      </c>
      <c r="F2" t="s">
        <v>68</v>
      </c>
      <c r="J2" t="s">
        <v>3</v>
      </c>
      <c r="S2" t="s">
        <v>16</v>
      </c>
    </row>
    <row r="3" spans="1:27">
      <c r="A3" s="26"/>
      <c r="B3" s="55"/>
      <c r="D3" s="41" t="s">
        <v>73</v>
      </c>
      <c r="E3" s="42">
        <v>1.63</v>
      </c>
      <c r="F3" s="10"/>
      <c r="G3" s="94">
        <v>1</v>
      </c>
      <c r="H3" s="95">
        <v>4.5</v>
      </c>
      <c r="K3" s="39" t="s">
        <v>71</v>
      </c>
      <c r="L3" s="39" t="s">
        <v>73</v>
      </c>
      <c r="M3" s="280" t="s">
        <v>74</v>
      </c>
      <c r="N3" s="281"/>
      <c r="O3" s="281"/>
      <c r="P3" s="281"/>
      <c r="Q3" s="282"/>
      <c r="T3" s="39" t="s">
        <v>72</v>
      </c>
      <c r="U3" s="39" t="s">
        <v>123</v>
      </c>
      <c r="V3" s="283" t="s">
        <v>75</v>
      </c>
      <c r="W3" s="283"/>
      <c r="X3" s="283"/>
      <c r="Y3" s="283"/>
      <c r="Z3" s="283"/>
    </row>
    <row r="4" spans="1:27">
      <c r="A4" s="27"/>
      <c r="B4" s="23"/>
      <c r="D4" s="43" t="s">
        <v>18</v>
      </c>
      <c r="E4" s="44">
        <v>26</v>
      </c>
      <c r="F4" s="10"/>
      <c r="G4" s="39">
        <v>2</v>
      </c>
      <c r="H4" s="96">
        <v>20.25</v>
      </c>
      <c r="K4" s="39" t="s">
        <v>78</v>
      </c>
      <c r="L4" s="39" t="s">
        <v>140</v>
      </c>
      <c r="M4" s="284" t="s">
        <v>54</v>
      </c>
      <c r="N4" s="285"/>
      <c r="O4" s="285"/>
      <c r="P4" s="285"/>
      <c r="Q4" s="286"/>
      <c r="T4" s="39" t="s">
        <v>76</v>
      </c>
      <c r="U4" s="39" t="s">
        <v>135</v>
      </c>
      <c r="V4" s="284" t="s">
        <v>122</v>
      </c>
      <c r="W4" s="285"/>
      <c r="X4" s="285"/>
      <c r="Y4" s="285"/>
      <c r="Z4" s="285"/>
    </row>
    <row r="5" spans="1:27">
      <c r="A5" s="27"/>
      <c r="B5" s="20"/>
      <c r="D5" s="43" t="s">
        <v>102</v>
      </c>
      <c r="E5" s="44">
        <v>28.5</v>
      </c>
      <c r="F5" s="10"/>
      <c r="G5" s="39">
        <v>3</v>
      </c>
      <c r="H5" s="96">
        <v>13</v>
      </c>
      <c r="K5" s="39" t="s">
        <v>77</v>
      </c>
      <c r="L5" s="39" t="s">
        <v>98</v>
      </c>
      <c r="M5" s="287"/>
      <c r="N5" s="288"/>
      <c r="O5" s="288"/>
      <c r="P5" s="288"/>
      <c r="Q5" s="289"/>
      <c r="T5" s="39" t="s">
        <v>77</v>
      </c>
      <c r="U5" s="39" t="s">
        <v>136</v>
      </c>
      <c r="V5" s="287"/>
      <c r="W5" s="288"/>
      <c r="X5" s="288"/>
      <c r="Y5" s="288"/>
      <c r="Z5" s="288"/>
    </row>
    <row r="6" spans="1:27">
      <c r="A6" s="26" t="s">
        <v>55</v>
      </c>
      <c r="B6" s="30" t="s">
        <v>97</v>
      </c>
      <c r="D6" s="43" t="s">
        <v>103</v>
      </c>
      <c r="E6" s="44">
        <v>6</v>
      </c>
      <c r="F6" s="10"/>
      <c r="G6" s="39">
        <v>4</v>
      </c>
      <c r="H6" s="96">
        <v>15</v>
      </c>
      <c r="K6" s="39" t="s">
        <v>43</v>
      </c>
      <c r="L6" s="39" t="s">
        <v>87</v>
      </c>
      <c r="M6" s="287"/>
      <c r="N6" s="288"/>
      <c r="O6" s="288"/>
      <c r="P6" s="288"/>
      <c r="Q6" s="289"/>
      <c r="T6" s="39" t="s">
        <v>43</v>
      </c>
      <c r="U6" s="39" t="s">
        <v>141</v>
      </c>
      <c r="V6" s="287"/>
      <c r="W6" s="288"/>
      <c r="X6" s="288"/>
      <c r="Y6" s="288"/>
      <c r="Z6" s="288"/>
    </row>
    <row r="7" spans="1:27">
      <c r="A7" s="27" t="s">
        <v>56</v>
      </c>
      <c r="B7" s="20" t="s">
        <v>82</v>
      </c>
      <c r="D7" s="43" t="s">
        <v>51</v>
      </c>
      <c r="E7" s="44">
        <v>14</v>
      </c>
      <c r="F7" s="10"/>
      <c r="G7" s="39">
        <v>5</v>
      </c>
      <c r="H7" s="96">
        <v>15</v>
      </c>
      <c r="K7" s="39" t="s">
        <v>44</v>
      </c>
      <c r="L7" s="39" t="s">
        <v>133</v>
      </c>
      <c r="M7" s="287"/>
      <c r="N7" s="288"/>
      <c r="O7" s="288"/>
      <c r="P7" s="288"/>
      <c r="Q7" s="289"/>
      <c r="T7" s="39" t="s">
        <v>44</v>
      </c>
      <c r="U7" s="39" t="s">
        <v>142</v>
      </c>
      <c r="V7" s="287"/>
      <c r="W7" s="288"/>
      <c r="X7" s="288"/>
      <c r="Y7" s="288"/>
      <c r="Z7" s="288"/>
    </row>
    <row r="8" spans="1:27">
      <c r="A8" s="27" t="s">
        <v>64</v>
      </c>
      <c r="B8" s="20" t="s">
        <v>66</v>
      </c>
      <c r="D8" s="43" t="s">
        <v>86</v>
      </c>
      <c r="E8" s="44">
        <v>14</v>
      </c>
      <c r="F8" s="10"/>
      <c r="G8" s="39">
        <v>6</v>
      </c>
      <c r="H8" s="96">
        <v>6</v>
      </c>
      <c r="K8" s="39" t="s">
        <v>83</v>
      </c>
      <c r="L8" s="39" t="s">
        <v>107</v>
      </c>
      <c r="M8" s="290"/>
      <c r="N8" s="291"/>
      <c r="O8" s="291"/>
      <c r="P8" s="291"/>
      <c r="Q8" s="292"/>
      <c r="T8" s="39" t="s">
        <v>91</v>
      </c>
      <c r="U8" s="39" t="s">
        <v>137</v>
      </c>
      <c r="V8" s="290"/>
      <c r="W8" s="291"/>
      <c r="X8" s="291"/>
      <c r="Y8" s="291"/>
      <c r="Z8" s="291"/>
    </row>
    <row r="9" spans="1:27">
      <c r="A9" s="27" t="s">
        <v>65</v>
      </c>
      <c r="B9" s="73" t="s">
        <v>173</v>
      </c>
      <c r="D9" s="43" t="s">
        <v>104</v>
      </c>
      <c r="E9" s="44">
        <v>18</v>
      </c>
      <c r="F9" s="10"/>
      <c r="G9" s="39">
        <v>7</v>
      </c>
      <c r="H9" s="96">
        <v>21.75</v>
      </c>
      <c r="K9" s="39" t="s">
        <v>84</v>
      </c>
      <c r="L9" s="39" t="s">
        <v>134</v>
      </c>
      <c r="M9" s="290"/>
      <c r="N9" s="291"/>
      <c r="O9" s="291"/>
      <c r="P9" s="291"/>
      <c r="Q9" s="292"/>
      <c r="T9" s="39" t="s">
        <v>92</v>
      </c>
      <c r="U9" s="39" t="s">
        <v>138</v>
      </c>
      <c r="V9" s="290"/>
      <c r="W9" s="291"/>
      <c r="X9" s="291"/>
      <c r="Y9" s="291"/>
      <c r="Z9" s="291"/>
    </row>
    <row r="10" spans="1:27">
      <c r="A10" s="27" t="s">
        <v>62</v>
      </c>
      <c r="B10" s="73">
        <v>12</v>
      </c>
      <c r="D10" s="43" t="s">
        <v>85</v>
      </c>
      <c r="E10" s="44">
        <v>0</v>
      </c>
      <c r="F10" s="10"/>
      <c r="G10" s="39">
        <v>8</v>
      </c>
      <c r="H10" s="96">
        <v>15</v>
      </c>
      <c r="K10" s="39" t="s">
        <v>10</v>
      </c>
      <c r="L10" s="39" t="s">
        <v>86</v>
      </c>
      <c r="M10" s="290"/>
      <c r="N10" s="291"/>
      <c r="O10" s="291"/>
      <c r="P10" s="291"/>
      <c r="Q10" s="292"/>
      <c r="T10" s="39"/>
      <c r="U10" s="39" t="s">
        <v>139</v>
      </c>
      <c r="V10" s="302"/>
      <c r="W10" s="303"/>
      <c r="X10" s="303"/>
      <c r="Y10" s="303"/>
      <c r="Z10" s="303"/>
    </row>
    <row r="11" spans="1:27">
      <c r="A11" s="27" t="s">
        <v>58</v>
      </c>
      <c r="B11" s="20">
        <v>3</v>
      </c>
      <c r="D11" s="43" t="s">
        <v>105</v>
      </c>
      <c r="E11" s="44">
        <v>8</v>
      </c>
      <c r="F11" s="10"/>
      <c r="G11" s="39">
        <v>9</v>
      </c>
      <c r="H11" s="96">
        <v>15</v>
      </c>
      <c r="K11" s="39" t="s">
        <v>11</v>
      </c>
      <c r="L11" s="39" t="s">
        <v>99</v>
      </c>
      <c r="M11" s="294"/>
      <c r="N11" s="295"/>
      <c r="O11" s="295"/>
      <c r="P11" s="295"/>
      <c r="Q11" s="296"/>
      <c r="T11" s="39"/>
      <c r="U11" s="39" t="s">
        <v>143</v>
      </c>
      <c r="V11" s="302"/>
      <c r="W11" s="303"/>
      <c r="X11" s="303"/>
      <c r="Y11" s="303"/>
      <c r="Z11" s="303"/>
    </row>
    <row r="12" spans="1:27" ht="14.25" thickBot="1">
      <c r="A12" s="27" t="s">
        <v>59</v>
      </c>
      <c r="B12" s="20">
        <v>5</v>
      </c>
      <c r="D12" s="43" t="s">
        <v>79</v>
      </c>
      <c r="E12" s="44">
        <v>17.25</v>
      </c>
      <c r="F12" s="10"/>
      <c r="G12" s="39">
        <v>10</v>
      </c>
      <c r="H12" s="96">
        <v>15</v>
      </c>
      <c r="K12" t="s">
        <v>70</v>
      </c>
      <c r="T12" t="s">
        <v>93</v>
      </c>
    </row>
    <row r="13" spans="1:27" ht="27.75" customHeight="1">
      <c r="A13" s="28" t="s">
        <v>60</v>
      </c>
      <c r="B13" s="32">
        <v>2</v>
      </c>
      <c r="D13" s="43" t="s">
        <v>106</v>
      </c>
      <c r="E13" s="44">
        <v>1</v>
      </c>
      <c r="F13" s="10"/>
      <c r="G13" s="39">
        <v>11</v>
      </c>
      <c r="H13" s="96">
        <v>15</v>
      </c>
      <c r="K13" s="273" t="s">
        <v>118</v>
      </c>
      <c r="L13" s="304"/>
      <c r="M13" s="275" t="s">
        <v>119</v>
      </c>
      <c r="N13" s="276"/>
      <c r="O13" s="277"/>
      <c r="P13" s="278" t="s">
        <v>47</v>
      </c>
      <c r="Q13" s="299" t="s">
        <v>52</v>
      </c>
      <c r="R13" s="270" t="s">
        <v>53</v>
      </c>
      <c r="T13" s="273" t="s">
        <v>118</v>
      </c>
      <c r="U13" s="274"/>
      <c r="V13" s="275" t="s">
        <v>119</v>
      </c>
      <c r="W13" s="276"/>
      <c r="X13" s="277"/>
      <c r="Y13" s="278" t="s">
        <v>47</v>
      </c>
      <c r="Z13" s="299" t="s">
        <v>52</v>
      </c>
      <c r="AA13" s="270" t="s">
        <v>53</v>
      </c>
    </row>
    <row r="14" spans="1:27" ht="14.25" thickBot="1">
      <c r="A14" s="27" t="s">
        <v>88</v>
      </c>
      <c r="B14" s="20">
        <v>2</v>
      </c>
      <c r="D14" s="43" t="s">
        <v>107</v>
      </c>
      <c r="E14" s="44">
        <v>0.31</v>
      </c>
      <c r="F14" s="10"/>
      <c r="G14" s="39">
        <v>12</v>
      </c>
      <c r="H14" s="96">
        <v>15</v>
      </c>
      <c r="K14" s="51" t="s">
        <v>0</v>
      </c>
      <c r="L14" s="54"/>
      <c r="M14" s="51" t="s">
        <v>0</v>
      </c>
      <c r="N14" s="54"/>
      <c r="O14" s="52" t="s">
        <v>67</v>
      </c>
      <c r="P14" s="279"/>
      <c r="Q14" s="301"/>
      <c r="R14" s="271"/>
      <c r="T14" s="51" t="s">
        <v>0</v>
      </c>
      <c r="U14" s="52" t="s">
        <v>80</v>
      </c>
      <c r="V14" s="48" t="s">
        <v>0</v>
      </c>
      <c r="W14" s="50"/>
      <c r="X14" s="49" t="s">
        <v>67</v>
      </c>
      <c r="Y14" s="279"/>
      <c r="Z14" s="301"/>
      <c r="AA14" s="271"/>
    </row>
    <row r="15" spans="1:27" ht="14.25" thickBot="1">
      <c r="A15" s="29" t="s">
        <v>89</v>
      </c>
      <c r="B15" s="33">
        <v>1</v>
      </c>
      <c r="D15" s="43" t="s">
        <v>108</v>
      </c>
      <c r="E15" s="44">
        <v>1.25</v>
      </c>
      <c r="F15" s="10"/>
      <c r="G15" s="39">
        <v>13</v>
      </c>
      <c r="H15" s="96">
        <v>15</v>
      </c>
    </row>
    <row r="16" spans="1:27">
      <c r="D16" s="43" t="s">
        <v>87</v>
      </c>
      <c r="E16" s="44">
        <v>14.75</v>
      </c>
      <c r="F16" s="10"/>
      <c r="G16" s="39">
        <v>14</v>
      </c>
      <c r="H16" s="96">
        <v>15</v>
      </c>
    </row>
    <row r="17" spans="2:8">
      <c r="B17" s="10"/>
      <c r="D17" s="43" t="s">
        <v>109</v>
      </c>
      <c r="E17" s="44">
        <v>1.25</v>
      </c>
      <c r="F17" s="10"/>
      <c r="G17" s="39">
        <v>15</v>
      </c>
      <c r="H17" s="96">
        <v>15</v>
      </c>
    </row>
    <row r="18" spans="2:8">
      <c r="B18" s="10"/>
      <c r="D18" s="43" t="s">
        <v>100</v>
      </c>
      <c r="E18" s="44">
        <v>0.31</v>
      </c>
      <c r="F18" s="10"/>
      <c r="G18" s="39">
        <v>16</v>
      </c>
      <c r="H18" s="96">
        <v>15</v>
      </c>
    </row>
    <row r="19" spans="2:8">
      <c r="D19" s="43" t="s">
        <v>46</v>
      </c>
      <c r="E19" s="44">
        <v>17.63</v>
      </c>
      <c r="F19" s="10"/>
      <c r="G19" s="39">
        <v>17</v>
      </c>
      <c r="H19" s="96">
        <v>15</v>
      </c>
    </row>
    <row r="20" spans="2:8">
      <c r="D20" s="43" t="s">
        <v>98</v>
      </c>
      <c r="E20" s="44">
        <v>1.5</v>
      </c>
      <c r="F20" s="10"/>
      <c r="G20" s="39">
        <v>18</v>
      </c>
      <c r="H20" s="96">
        <v>15</v>
      </c>
    </row>
    <row r="21" spans="2:8" ht="29.25" customHeight="1">
      <c r="D21" s="43" t="s">
        <v>110</v>
      </c>
      <c r="E21" s="44">
        <v>0.77</v>
      </c>
      <c r="F21" s="10"/>
      <c r="G21" s="39">
        <v>19</v>
      </c>
      <c r="H21" s="96">
        <v>15</v>
      </c>
    </row>
    <row r="22" spans="2:8" ht="27.75" customHeight="1">
      <c r="D22" s="43" t="s">
        <v>111</v>
      </c>
      <c r="E22" s="44">
        <v>4.75</v>
      </c>
      <c r="F22" s="10"/>
      <c r="G22" s="39">
        <v>20</v>
      </c>
      <c r="H22" s="96">
        <v>15</v>
      </c>
    </row>
    <row r="23" spans="2:8">
      <c r="D23" s="43" t="s">
        <v>112</v>
      </c>
      <c r="E23" s="44">
        <v>1.63</v>
      </c>
      <c r="F23" s="10"/>
      <c r="G23" s="39">
        <v>21</v>
      </c>
      <c r="H23" s="96">
        <v>15</v>
      </c>
    </row>
    <row r="24" spans="2:8" ht="26.25" customHeight="1">
      <c r="D24" s="43" t="s">
        <v>101</v>
      </c>
      <c r="E24" s="44">
        <v>5.25</v>
      </c>
      <c r="F24" s="10"/>
      <c r="G24" s="39">
        <v>22</v>
      </c>
      <c r="H24" s="96">
        <v>15</v>
      </c>
    </row>
    <row r="25" spans="2:8">
      <c r="D25" s="43" t="s">
        <v>99</v>
      </c>
      <c r="E25" s="44"/>
      <c r="F25" s="10"/>
      <c r="G25" s="39">
        <v>23</v>
      </c>
      <c r="H25" s="96">
        <v>15</v>
      </c>
    </row>
    <row r="26" spans="2:8">
      <c r="D26" s="43" t="s">
        <v>113</v>
      </c>
      <c r="E26" s="44"/>
      <c r="F26" s="10"/>
      <c r="G26" s="39">
        <v>24</v>
      </c>
      <c r="H26" s="96">
        <v>15</v>
      </c>
    </row>
    <row r="27" spans="2:8">
      <c r="D27" s="43" t="s">
        <v>114</v>
      </c>
      <c r="E27" s="44"/>
      <c r="F27" s="10"/>
      <c r="G27" s="39">
        <v>25</v>
      </c>
      <c r="H27" s="96">
        <v>15</v>
      </c>
    </row>
    <row r="28" spans="2:8" ht="14.25" thickBot="1">
      <c r="D28" s="45" t="s">
        <v>115</v>
      </c>
      <c r="E28" s="46"/>
      <c r="F28" s="10"/>
      <c r="G28" s="39">
        <v>26</v>
      </c>
      <c r="H28" s="96">
        <v>15</v>
      </c>
    </row>
    <row r="29" spans="2:8" ht="27" customHeight="1">
      <c r="G29" s="39">
        <v>27</v>
      </c>
      <c r="H29" s="96">
        <v>15</v>
      </c>
    </row>
    <row r="30" spans="2:8">
      <c r="G30" s="39">
        <v>28</v>
      </c>
      <c r="H30" s="96">
        <v>15</v>
      </c>
    </row>
    <row r="31" spans="2:8">
      <c r="G31" s="39">
        <v>31</v>
      </c>
      <c r="H31" s="96">
        <v>15</v>
      </c>
    </row>
    <row r="32" spans="2:8">
      <c r="G32" s="39">
        <v>32</v>
      </c>
      <c r="H32" s="96">
        <v>15</v>
      </c>
    </row>
    <row r="33" spans="7:28">
      <c r="G33" s="39">
        <v>33</v>
      </c>
      <c r="H33" s="96">
        <v>15</v>
      </c>
    </row>
    <row r="34" spans="7:28">
      <c r="G34" s="39">
        <v>34</v>
      </c>
      <c r="H34" s="96">
        <v>15</v>
      </c>
    </row>
    <row r="35" spans="7:28">
      <c r="G35" s="39">
        <v>35</v>
      </c>
      <c r="H35" s="96">
        <v>15</v>
      </c>
    </row>
    <row r="36" spans="7:28">
      <c r="G36" s="39">
        <v>36</v>
      </c>
      <c r="H36" s="96">
        <v>15</v>
      </c>
      <c r="AB36" s="19"/>
    </row>
    <row r="37" spans="7:28">
      <c r="G37" s="39">
        <v>37</v>
      </c>
      <c r="H37" s="96">
        <v>15</v>
      </c>
    </row>
    <row r="38" spans="7:28" ht="26.25" customHeight="1">
      <c r="G38" s="39">
        <v>38</v>
      </c>
      <c r="H38" s="96">
        <v>15</v>
      </c>
    </row>
    <row r="39" spans="7:28" ht="26.25" customHeight="1">
      <c r="G39" s="39">
        <v>39</v>
      </c>
      <c r="H39" s="96">
        <v>15</v>
      </c>
    </row>
    <row r="40" spans="7:28" ht="27" customHeight="1">
      <c r="G40" s="39">
        <v>40</v>
      </c>
      <c r="H40" s="96">
        <v>15</v>
      </c>
    </row>
    <row r="41" spans="7:28" ht="13.5" customHeight="1">
      <c r="G41" s="39">
        <v>41</v>
      </c>
      <c r="H41" s="96">
        <v>15</v>
      </c>
    </row>
    <row r="42" spans="7:28" ht="13.5" customHeight="1">
      <c r="G42" s="39">
        <v>42</v>
      </c>
      <c r="H42" s="96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H64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4.5" style="57" customWidth="1"/>
    <col min="2" max="2" width="1.25" style="57" customWidth="1"/>
    <col min="3" max="8" width="4.125" style="57" customWidth="1"/>
    <col min="9" max="9" width="24.625" style="57" customWidth="1"/>
    <col min="10" max="10" width="7.375" style="57" customWidth="1"/>
    <col min="11" max="11" width="10" style="62" customWidth="1"/>
    <col min="12" max="12" width="2.75" style="57" customWidth="1"/>
    <col min="13" max="13" width="0.5" style="57" customWidth="1"/>
    <col min="14" max="14" width="9.625" style="57" customWidth="1"/>
    <col min="15" max="15" width="10.125" style="57" customWidth="1"/>
    <col min="16" max="16" width="3.625" style="57" customWidth="1"/>
    <col min="17" max="17" width="2.875" style="57" customWidth="1"/>
    <col min="18" max="18" width="11.125" style="57" customWidth="1"/>
    <col min="19" max="19" width="3.625" style="57" customWidth="1"/>
    <col min="20" max="20" width="16.375" style="57" customWidth="1"/>
    <col min="21" max="21" width="5.25" style="57" customWidth="1"/>
    <col min="22" max="22" width="4.375" style="57" customWidth="1"/>
    <col min="23" max="23" width="3.75" style="57" customWidth="1"/>
    <col min="24" max="24" width="9" style="115"/>
    <col min="25" max="25" width="12.125" style="112" customWidth="1"/>
    <col min="26" max="26" width="11.75" style="57" bestFit="1" customWidth="1"/>
    <col min="27" max="27" width="12.625" style="57" bestFit="1" customWidth="1"/>
    <col min="28" max="16384" width="9" style="57"/>
  </cols>
  <sheetData>
    <row r="1" spans="2:27" customFormat="1" ht="16.5" customHeight="1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R1" s="155"/>
      <c r="S1" s="155"/>
      <c r="T1" s="155"/>
      <c r="U1" s="155"/>
      <c r="V1" s="155"/>
      <c r="X1" s="259"/>
      <c r="Y1" s="111"/>
    </row>
    <row r="2" spans="2:27" customFormat="1" ht="20.100000000000001" customHeight="1" thickBot="1">
      <c r="B2" s="155"/>
      <c r="C2" s="155"/>
      <c r="D2" s="155"/>
      <c r="E2" s="155"/>
      <c r="F2" s="155"/>
      <c r="G2" s="155"/>
      <c r="H2" s="155"/>
      <c r="I2" s="155"/>
      <c r="J2" s="57"/>
      <c r="K2" s="248" t="s">
        <v>262</v>
      </c>
      <c r="L2" s="249"/>
      <c r="M2" s="249"/>
      <c r="N2" s="249"/>
      <c r="O2" s="249"/>
      <c r="P2" s="246"/>
      <c r="Q2" s="255"/>
      <c r="R2" s="155"/>
      <c r="S2" s="155"/>
      <c r="T2" s="155"/>
      <c r="U2" s="155"/>
      <c r="V2" s="155"/>
      <c r="X2" s="114"/>
      <c r="Y2" s="111"/>
    </row>
    <row r="3" spans="2:27" customFormat="1" ht="20.100000000000001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R3" s="155"/>
      <c r="S3" s="230"/>
      <c r="T3" s="230"/>
      <c r="U3" s="155"/>
      <c r="V3" s="155"/>
      <c r="X3" s="114"/>
      <c r="Y3" s="111"/>
    </row>
    <row r="4" spans="2:27" customFormat="1" ht="21.95" customHeight="1">
      <c r="B4" s="155"/>
      <c r="C4" s="250"/>
      <c r="D4" s="305"/>
      <c r="E4" s="305"/>
      <c r="F4" s="305"/>
      <c r="G4" s="305"/>
      <c r="H4" s="305"/>
      <c r="I4" s="305"/>
      <c r="J4" s="243" t="s">
        <v>233</v>
      </c>
      <c r="K4" s="155"/>
      <c r="L4" s="155"/>
      <c r="M4" s="155"/>
      <c r="N4" s="155"/>
      <c r="R4" s="155"/>
      <c r="S4" s="233"/>
      <c r="T4" s="307">
        <f ca="1">TODAY()</f>
        <v>40994</v>
      </c>
      <c r="U4" s="308"/>
      <c r="V4" s="155"/>
      <c r="X4" s="114"/>
      <c r="Y4" s="111"/>
    </row>
    <row r="5" spans="2:27" customFormat="1" ht="18" customHeight="1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86"/>
      <c r="N5" s="186"/>
      <c r="O5" s="57"/>
      <c r="P5" s="182"/>
      <c r="Q5" s="202"/>
      <c r="R5" s="202"/>
      <c r="S5" s="202"/>
      <c r="T5" s="202"/>
      <c r="U5" s="186"/>
      <c r="V5" s="155"/>
      <c r="X5" s="114"/>
      <c r="Y5" s="111"/>
    </row>
    <row r="6" spans="2:27" customFormat="1" ht="18" customHeight="1">
      <c r="B6" s="155"/>
      <c r="C6" s="221" t="s">
        <v>209</v>
      </c>
      <c r="D6" s="204"/>
      <c r="E6" s="204"/>
      <c r="F6" s="204"/>
      <c r="G6" s="204"/>
      <c r="H6" s="204"/>
      <c r="I6" s="204"/>
      <c r="J6" s="155"/>
      <c r="K6" s="182"/>
      <c r="L6" s="205"/>
      <c r="M6" s="186"/>
      <c r="N6" s="186"/>
      <c r="O6" s="57"/>
      <c r="P6" s="182"/>
      <c r="Q6" s="202"/>
      <c r="R6" s="202"/>
      <c r="S6" s="202"/>
      <c r="T6" s="202"/>
      <c r="U6" s="186"/>
      <c r="V6" s="155"/>
      <c r="X6" s="114"/>
      <c r="Y6" s="111"/>
    </row>
    <row r="7" spans="2:27" customFormat="1" ht="18" customHeight="1">
      <c r="B7" s="155"/>
      <c r="C7" s="336" t="s">
        <v>185</v>
      </c>
      <c r="D7" s="337"/>
      <c r="E7" s="337"/>
      <c r="F7" s="337"/>
      <c r="G7" s="223"/>
      <c r="H7" s="223"/>
      <c r="I7" s="183"/>
      <c r="J7" s="225"/>
      <c r="K7" s="185"/>
      <c r="L7" s="155"/>
      <c r="M7" s="186"/>
      <c r="N7" s="186"/>
      <c r="O7" s="220"/>
      <c r="P7" s="185"/>
      <c r="Q7" s="202"/>
      <c r="R7" s="202"/>
      <c r="S7" s="202"/>
      <c r="T7" s="202"/>
      <c r="U7" s="206"/>
      <c r="V7" s="155"/>
      <c r="X7" s="114"/>
      <c r="Y7" s="111"/>
    </row>
    <row r="8" spans="2:27" customFormat="1" ht="18" customHeight="1">
      <c r="B8" s="155"/>
      <c r="C8" s="334" t="s">
        <v>210</v>
      </c>
      <c r="D8" s="335"/>
      <c r="E8" s="335"/>
      <c r="F8" s="335"/>
      <c r="G8" s="203"/>
      <c r="H8" s="345"/>
      <c r="I8" s="346"/>
      <c r="J8" s="226"/>
      <c r="K8" s="155"/>
      <c r="L8" s="155"/>
      <c r="M8" s="186"/>
      <c r="N8" s="186"/>
      <c r="O8" s="221" t="s">
        <v>216</v>
      </c>
      <c r="P8" s="232"/>
      <c r="Q8" s="231"/>
      <c r="R8" s="231"/>
      <c r="S8" s="231"/>
      <c r="T8" s="201"/>
      <c r="U8" s="201"/>
      <c r="V8" s="155"/>
      <c r="X8" s="114"/>
      <c r="Y8" s="111"/>
    </row>
    <row r="9" spans="2:27" customFormat="1" ht="18" customHeight="1">
      <c r="B9" s="155"/>
      <c r="C9" s="334" t="s">
        <v>211</v>
      </c>
      <c r="D9" s="335"/>
      <c r="E9" s="335"/>
      <c r="F9" s="335"/>
      <c r="G9" s="203"/>
      <c r="H9" s="240"/>
      <c r="I9" s="203"/>
      <c r="J9" s="226"/>
      <c r="K9" s="155"/>
      <c r="L9" s="155"/>
      <c r="M9" s="186"/>
      <c r="N9" s="186"/>
      <c r="O9" s="57"/>
      <c r="P9" s="57"/>
      <c r="Q9" s="222" t="s">
        <v>163</v>
      </c>
      <c r="R9" s="201"/>
      <c r="S9" s="57"/>
      <c r="T9" s="57"/>
      <c r="U9" s="182"/>
      <c r="V9" s="155"/>
      <c r="X9" s="114"/>
      <c r="Y9" s="111"/>
      <c r="AA9" s="252"/>
    </row>
    <row r="10" spans="2:27" customFormat="1" ht="2.1" customHeight="1">
      <c r="B10" s="155"/>
      <c r="C10" s="181"/>
      <c r="D10" s="181"/>
      <c r="E10" s="181"/>
      <c r="F10" s="181"/>
      <c r="G10" s="181"/>
      <c r="H10" s="181"/>
      <c r="I10" s="181"/>
      <c r="J10" s="228"/>
      <c r="K10" s="155"/>
      <c r="L10" s="155"/>
      <c r="M10" s="186"/>
      <c r="N10" s="186"/>
      <c r="O10" s="202"/>
      <c r="P10" s="202"/>
      <c r="Q10" s="202"/>
      <c r="R10" s="202"/>
      <c r="S10" s="202"/>
      <c r="T10" s="202"/>
      <c r="U10" s="186"/>
      <c r="V10" s="155"/>
      <c r="X10" s="114"/>
      <c r="Y10" s="111"/>
    </row>
    <row r="11" spans="2:27" customFormat="1" ht="18" customHeight="1" thickBot="1">
      <c r="B11" s="155"/>
      <c r="C11" s="336" t="s">
        <v>212</v>
      </c>
      <c r="D11" s="337"/>
      <c r="E11" s="337"/>
      <c r="F11" s="337"/>
      <c r="G11" s="183"/>
      <c r="H11" s="223"/>
      <c r="I11" s="183"/>
      <c r="J11" s="225"/>
      <c r="K11" s="155"/>
      <c r="L11" s="155"/>
      <c r="M11" s="155"/>
      <c r="N11" s="155"/>
      <c r="O11" s="244"/>
      <c r="P11" s="245"/>
      <c r="Q11" s="306" t="s">
        <v>221</v>
      </c>
      <c r="R11" s="306"/>
      <c r="S11" s="306"/>
      <c r="T11" s="306"/>
      <c r="U11" s="257" t="s">
        <v>277</v>
      </c>
      <c r="V11" s="155"/>
      <c r="X11" s="114"/>
      <c r="Y11" s="111"/>
    </row>
    <row r="12" spans="2:27" customFormat="1" ht="18" customHeight="1" thickTop="1">
      <c r="B12" s="155"/>
      <c r="C12" s="334" t="s">
        <v>213</v>
      </c>
      <c r="D12" s="335"/>
      <c r="E12" s="335"/>
      <c r="F12" s="335"/>
      <c r="G12" s="203"/>
      <c r="H12" s="240"/>
      <c r="I12" s="203"/>
      <c r="J12" s="227"/>
      <c r="K12" s="155"/>
      <c r="L12" s="155"/>
      <c r="M12" s="155"/>
      <c r="N12" s="155"/>
      <c r="O12" s="155"/>
      <c r="P12" s="190" t="str">
        <f>IF($AA12="","","tel ")</f>
        <v/>
      </c>
      <c r="Q12" s="182" t="str">
        <f>IF($AA12="","",$AA12)</f>
        <v/>
      </c>
      <c r="R12" s="155"/>
      <c r="S12" s="190" t="str">
        <f>IF($AA13="","","fax ")</f>
        <v/>
      </c>
      <c r="T12" s="182" t="str">
        <f>IF($AA13="","",$AA13)</f>
        <v/>
      </c>
      <c r="U12" s="155"/>
      <c r="V12" s="155"/>
      <c r="X12" s="114"/>
      <c r="Y12" s="111"/>
    </row>
    <row r="13" spans="2:27" customFormat="1" ht="18" customHeight="1">
      <c r="B13" s="155"/>
      <c r="C13" s="184"/>
      <c r="D13" s="254"/>
      <c r="E13" s="184"/>
      <c r="F13" s="184"/>
      <c r="G13" s="184"/>
      <c r="H13" s="253" t="s">
        <v>276</v>
      </c>
      <c r="I13" s="256"/>
      <c r="J13" s="251"/>
      <c r="K13" s="155"/>
      <c r="L13" s="155"/>
      <c r="M13" s="155"/>
      <c r="N13" s="155"/>
      <c r="O13" s="57"/>
      <c r="P13" s="57"/>
      <c r="Q13" s="247" t="str">
        <f>IF($AA11="","","( 担当者：")</f>
        <v/>
      </c>
      <c r="R13" s="155"/>
      <c r="S13" s="190" t="str">
        <f>IF($AA11="","",$AA11)</f>
        <v/>
      </c>
      <c r="T13" s="191" t="str">
        <f>IF($AA11="","","  ）")</f>
        <v/>
      </c>
      <c r="U13" s="155"/>
      <c r="V13" s="155"/>
      <c r="X13" s="114"/>
      <c r="Y13" s="111"/>
    </row>
    <row r="14" spans="2:27" customFormat="1" ht="6.75" customHeight="1">
      <c r="B14" s="186"/>
      <c r="C14" s="186"/>
      <c r="D14" s="10"/>
      <c r="E14" s="10"/>
      <c r="F14" s="10"/>
      <c r="G14" s="10"/>
      <c r="H14" s="10"/>
      <c r="I14" s="10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0"/>
      <c r="X14" s="114"/>
      <c r="Y14" s="111"/>
    </row>
    <row r="15" spans="2:27" customFormat="1" ht="7.5" customHeight="1">
      <c r="B15" s="155"/>
      <c r="C15" s="186"/>
      <c r="D15" s="10"/>
      <c r="E15" s="10"/>
      <c r="F15" s="10"/>
      <c r="G15" s="10"/>
      <c r="H15" s="10"/>
      <c r="I15" s="10"/>
      <c r="J15" s="186"/>
      <c r="K15" s="155"/>
      <c r="L15" s="155"/>
      <c r="M15" s="155"/>
      <c r="N15" s="155"/>
      <c r="O15" s="155"/>
      <c r="P15" s="155"/>
      <c r="Q15" s="155"/>
      <c r="R15" s="186"/>
      <c r="S15" s="186"/>
      <c r="T15" s="186"/>
      <c r="U15" s="186"/>
      <c r="V15" s="186"/>
      <c r="X15" s="114"/>
      <c r="Y15" s="111"/>
    </row>
    <row r="16" spans="2:27" ht="6" customHeight="1" thickBot="1">
      <c r="B16" s="205"/>
      <c r="O16" s="205"/>
      <c r="P16" s="205"/>
      <c r="Q16" s="205"/>
      <c r="R16" s="319"/>
      <c r="S16" s="319"/>
      <c r="T16" s="319"/>
      <c r="U16" s="319"/>
      <c r="V16" s="319"/>
    </row>
    <row r="17" spans="1:34" s="80" customFormat="1" ht="20.100000000000001" customHeight="1" thickBot="1">
      <c r="A17" s="207"/>
      <c r="B17" s="208"/>
      <c r="C17" s="320" t="s">
        <v>231</v>
      </c>
      <c r="D17" s="320"/>
      <c r="E17" s="320"/>
      <c r="F17" s="320"/>
      <c r="G17" s="320"/>
      <c r="H17" s="320"/>
      <c r="I17" s="320"/>
      <c r="J17" s="321"/>
      <c r="K17" s="322" t="s">
        <v>184</v>
      </c>
      <c r="L17" s="320"/>
      <c r="M17" s="321"/>
      <c r="N17" s="229" t="s">
        <v>182</v>
      </c>
      <c r="O17" s="322" t="s">
        <v>131</v>
      </c>
      <c r="P17" s="321"/>
      <c r="Q17" s="322" t="s">
        <v>132</v>
      </c>
      <c r="R17" s="320"/>
      <c r="S17" s="321"/>
      <c r="T17" s="322" t="s">
        <v>230</v>
      </c>
      <c r="U17" s="320"/>
      <c r="V17" s="328"/>
      <c r="W17" s="122"/>
      <c r="X17" s="116"/>
      <c r="Y17" s="113"/>
    </row>
    <row r="18" spans="1:34" s="80" customFormat="1" ht="20.100000000000001" customHeight="1">
      <c r="B18" s="224" t="str">
        <f>IF(AND($AE18=0,$Y18="共通仮設費"),"直接工事費計",IF(AND($AE18=0,$Y18="工事合計"),"工事費計",IF(AND($AE18=0,$Y18="本工事費"),$Y18,IF(AND($AE18=0,$Y18="附帯工事費"),$Y18,""))))</f>
        <v/>
      </c>
      <c r="C18" s="164" t="str">
        <f t="shared" ref="C18:C32" si="0">IF($AE18=1,IF($Y18="","",IF($Y18="直接工事費","直接工事費計",IF(RIGHT($Y18, 2) = "積上", IF($Y18="一般管理費積上", $Y18, IF($Y18="現場管理費積上", $Y18, LEFT($Y18, LEN($Y18) - 2))), IF($Y18="共通仮設費率額","共通仮設費(率分)", IF($Y18="契約保証費","一般管理費(契約保証費)",$Y18))))),"")</f>
        <v/>
      </c>
      <c r="D18" s="164" t="str">
        <f>IF($AE18=2,IF($Y18="","",$Y18),"")</f>
        <v/>
      </c>
      <c r="E18" s="164" t="str">
        <f t="shared" ref="E18:E32" si="1">IF($AE18=3,IF($Y18="","",$Y18),"")</f>
        <v/>
      </c>
      <c r="F18" s="164" t="str">
        <f t="shared" ref="F18:F32" si="2">IF($AE18=4,IF($Y18="","",$Y18),"")</f>
        <v/>
      </c>
      <c r="G18" s="164" t="str">
        <f t="shared" ref="G18:G32" si="3">IF($AE18=5,IF($Y18="","",$Y18),"")</f>
        <v/>
      </c>
      <c r="H18" s="164" t="str">
        <f t="shared" ref="H18:H32" si="4">IF($AE18=6,IF($Y18="","",$Y18),"")</f>
        <v/>
      </c>
      <c r="I18" s="164"/>
      <c r="J18" s="164"/>
      <c r="K18" s="166" t="str">
        <f t="shared" ref="K18:K32" si="5">+IF(AA18="",IF(AF18=2,"1 ",""),IF(INT(AA18),INT(AA18),"0"))</f>
        <v/>
      </c>
      <c r="L18" s="323" t="str">
        <f t="shared" ref="L18:L32" si="6">+IF(AA18="","",IF(AA18-INT(AA18),AA18-INT(AA18),""))</f>
        <v/>
      </c>
      <c r="M18" s="324"/>
      <c r="N18" s="165" t="str">
        <f>IF($AB18="",IF($AF18=2,"式",""),$AB18)</f>
        <v/>
      </c>
      <c r="O18" s="195" t="str">
        <f t="shared" ref="O18:O32" si="7">+IF(AC18="","",IF(INT(AC18),INT(AC18),"0"))</f>
        <v/>
      </c>
      <c r="P18" s="167" t="str">
        <f>+IF(AC18="","",IF(AC18-INT(AC18),AC18-INT(AC18),""))</f>
        <v/>
      </c>
      <c r="Q18" s="325" t="str">
        <f>IF(AD18="","",IF(Y18="共通仮設費",$X$17,AD18))</f>
        <v/>
      </c>
      <c r="R18" s="326"/>
      <c r="S18" s="327"/>
      <c r="T18" s="329"/>
      <c r="U18" s="330"/>
      <c r="V18" s="331"/>
      <c r="W18" s="121"/>
      <c r="X18" s="116"/>
      <c r="Y18" s="113"/>
      <c r="AH18" s="258"/>
    </row>
    <row r="19" spans="1:34" s="80" customFormat="1" ht="20.100000000000001" customHeight="1">
      <c r="B19" s="224" t="str">
        <f>IF(AND($AE19=0,$Y19="共通仮設費"),"直接工事費計",IF(AND($AE19=0,$Y19="工事合計"),"工事費計",IF(AND($AE19=0,$Y19="本工事費"),$Y19,IF(AND($AE19=0,$Y19="附帯工事費"),$Y19,""))))</f>
        <v/>
      </c>
      <c r="C19" s="164" t="str">
        <f t="shared" si="0"/>
        <v/>
      </c>
      <c r="D19" s="164" t="str">
        <f t="shared" ref="D19:D32" si="8">IF($AE19=2,IF($Y19="","",$Y19),"")</f>
        <v/>
      </c>
      <c r="E19" s="164" t="str">
        <f t="shared" si="1"/>
        <v/>
      </c>
      <c r="F19" s="164" t="str">
        <f t="shared" si="2"/>
        <v/>
      </c>
      <c r="G19" s="164" t="str">
        <f t="shared" si="3"/>
        <v/>
      </c>
      <c r="H19" s="164" t="str">
        <f t="shared" si="4"/>
        <v/>
      </c>
      <c r="I19" s="164"/>
      <c r="J19" s="164"/>
      <c r="K19" s="169" t="str">
        <f t="shared" si="5"/>
        <v/>
      </c>
      <c r="L19" s="332" t="str">
        <f t="shared" si="6"/>
        <v/>
      </c>
      <c r="M19" s="333"/>
      <c r="N19" s="168" t="str">
        <f t="shared" ref="N19:N32" si="9">IF($AB19="",IF($AF19=2,"式",""),$AB19)</f>
        <v/>
      </c>
      <c r="O19" s="192" t="str">
        <f t="shared" si="7"/>
        <v/>
      </c>
      <c r="P19" s="196" t="str">
        <f t="shared" ref="P19:P32" si="10">+IF(AC19="","",IF(AC19-INT(AC19),AC19-INT(AC19),""))</f>
        <v/>
      </c>
      <c r="Q19" s="311" t="str">
        <f>IF(AD19="","",IF(Y19="共通仮設費",$X$17,AD19))</f>
        <v/>
      </c>
      <c r="R19" s="312"/>
      <c r="S19" s="313"/>
      <c r="T19" s="316"/>
      <c r="U19" s="317"/>
      <c r="V19" s="318"/>
      <c r="W19" s="121"/>
      <c r="X19" s="116"/>
      <c r="Y19" s="113"/>
      <c r="AH19" s="258"/>
    </row>
    <row r="20" spans="1:34" s="80" customFormat="1" ht="20.100000000000001" customHeight="1">
      <c r="B20" s="224" t="str">
        <f t="shared" ref="B20:B32" si="11">IF(AND($AE20=0,$Y20="共通仮設費"),"直接工事費計",IF(AND($AE20=0,$Y20="工事合計"),"工事費計",IF(AND($AE20=0,$Y20="本工事費"),$Y20,IF(AND($AE20=0,$Y20="附帯工事費"),$Y20,""))))</f>
        <v/>
      </c>
      <c r="C20" s="164" t="str">
        <f t="shared" si="0"/>
        <v/>
      </c>
      <c r="D20" s="164" t="str">
        <f t="shared" si="8"/>
        <v/>
      </c>
      <c r="E20" s="164" t="str">
        <f t="shared" si="1"/>
        <v/>
      </c>
      <c r="F20" s="164" t="str">
        <f t="shared" si="2"/>
        <v/>
      </c>
      <c r="G20" s="164" t="str">
        <f t="shared" si="3"/>
        <v/>
      </c>
      <c r="H20" s="164" t="str">
        <f t="shared" si="4"/>
        <v/>
      </c>
      <c r="I20" s="164"/>
      <c r="J20" s="164"/>
      <c r="K20" s="169" t="str">
        <f t="shared" si="5"/>
        <v/>
      </c>
      <c r="L20" s="332" t="str">
        <f t="shared" ref="L20:L22" si="12">+IF(AA20="","",IF(AA20-INT(AA20),AA20-INT(AA20),""))</f>
        <v/>
      </c>
      <c r="M20" s="333"/>
      <c r="N20" s="168" t="str">
        <f t="shared" si="9"/>
        <v/>
      </c>
      <c r="O20" s="192" t="str">
        <f t="shared" si="7"/>
        <v/>
      </c>
      <c r="P20" s="196" t="str">
        <f t="shared" si="10"/>
        <v/>
      </c>
      <c r="Q20" s="311" t="str">
        <f t="shared" ref="Q20:Q32" si="13">IF(AD20="","",IF(Y20="共通仮設費",$X$17,AD20))</f>
        <v/>
      </c>
      <c r="R20" s="312"/>
      <c r="S20" s="313"/>
      <c r="T20" s="316"/>
      <c r="U20" s="317"/>
      <c r="V20" s="318"/>
      <c r="W20" s="121"/>
      <c r="X20" s="116"/>
      <c r="Y20" s="113"/>
      <c r="AH20" s="258"/>
    </row>
    <row r="21" spans="1:34" s="80" customFormat="1" ht="20.100000000000001" customHeight="1">
      <c r="B21" s="224" t="str">
        <f t="shared" si="11"/>
        <v/>
      </c>
      <c r="C21" s="164" t="str">
        <f t="shared" si="0"/>
        <v/>
      </c>
      <c r="D21" s="164" t="str">
        <f t="shared" si="8"/>
        <v/>
      </c>
      <c r="E21" s="164" t="str">
        <f t="shared" si="1"/>
        <v/>
      </c>
      <c r="F21" s="164" t="str">
        <f t="shared" si="2"/>
        <v/>
      </c>
      <c r="G21" s="164" t="str">
        <f t="shared" si="3"/>
        <v/>
      </c>
      <c r="H21" s="164" t="str">
        <f t="shared" si="4"/>
        <v/>
      </c>
      <c r="I21" s="164"/>
      <c r="J21" s="164"/>
      <c r="K21" s="169" t="str">
        <f t="shared" si="5"/>
        <v/>
      </c>
      <c r="L21" s="332" t="str">
        <f t="shared" si="12"/>
        <v/>
      </c>
      <c r="M21" s="333"/>
      <c r="N21" s="168" t="str">
        <f t="shared" si="9"/>
        <v/>
      </c>
      <c r="O21" s="192" t="str">
        <f t="shared" si="7"/>
        <v/>
      </c>
      <c r="P21" s="196" t="str">
        <f t="shared" si="10"/>
        <v/>
      </c>
      <c r="Q21" s="311" t="str">
        <f t="shared" si="13"/>
        <v/>
      </c>
      <c r="R21" s="312"/>
      <c r="S21" s="313"/>
      <c r="T21" s="316"/>
      <c r="U21" s="317"/>
      <c r="V21" s="318"/>
      <c r="W21" s="121"/>
      <c r="X21" s="116"/>
      <c r="Y21" s="113"/>
      <c r="AH21" s="258"/>
    </row>
    <row r="22" spans="1:34" s="80" customFormat="1" ht="20.100000000000001" customHeight="1">
      <c r="B22" s="224" t="str">
        <f t="shared" si="11"/>
        <v/>
      </c>
      <c r="C22" s="164" t="str">
        <f t="shared" si="0"/>
        <v/>
      </c>
      <c r="D22" s="164" t="str">
        <f t="shared" si="8"/>
        <v/>
      </c>
      <c r="E22" s="164" t="str">
        <f t="shared" si="1"/>
        <v/>
      </c>
      <c r="F22" s="164" t="str">
        <f t="shared" si="2"/>
        <v/>
      </c>
      <c r="G22" s="164" t="str">
        <f t="shared" si="3"/>
        <v/>
      </c>
      <c r="H22" s="164" t="str">
        <f t="shared" si="4"/>
        <v/>
      </c>
      <c r="I22" s="164"/>
      <c r="J22" s="164"/>
      <c r="K22" s="169" t="str">
        <f t="shared" si="5"/>
        <v/>
      </c>
      <c r="L22" s="332" t="str">
        <f t="shared" si="12"/>
        <v/>
      </c>
      <c r="M22" s="333"/>
      <c r="N22" s="168" t="str">
        <f t="shared" si="9"/>
        <v/>
      </c>
      <c r="O22" s="192" t="str">
        <f t="shared" si="7"/>
        <v/>
      </c>
      <c r="P22" s="196" t="str">
        <f t="shared" si="10"/>
        <v/>
      </c>
      <c r="Q22" s="311" t="str">
        <f t="shared" si="13"/>
        <v/>
      </c>
      <c r="R22" s="312"/>
      <c r="S22" s="313"/>
      <c r="T22" s="316"/>
      <c r="U22" s="317"/>
      <c r="V22" s="318"/>
      <c r="W22" s="121"/>
      <c r="X22" s="116"/>
      <c r="Y22" s="113"/>
      <c r="AH22" s="258"/>
    </row>
    <row r="23" spans="1:34" s="80" customFormat="1" ht="20.100000000000001" customHeight="1">
      <c r="B23" s="224" t="str">
        <f t="shared" si="11"/>
        <v/>
      </c>
      <c r="C23" s="164" t="str">
        <f t="shared" si="0"/>
        <v/>
      </c>
      <c r="D23" s="164" t="str">
        <f t="shared" si="8"/>
        <v/>
      </c>
      <c r="E23" s="164" t="str">
        <f t="shared" si="1"/>
        <v/>
      </c>
      <c r="F23" s="164" t="str">
        <f t="shared" si="2"/>
        <v/>
      </c>
      <c r="G23" s="164" t="str">
        <f t="shared" si="3"/>
        <v/>
      </c>
      <c r="H23" s="164" t="str">
        <f t="shared" si="4"/>
        <v/>
      </c>
      <c r="I23" s="164"/>
      <c r="J23" s="164"/>
      <c r="K23" s="169" t="str">
        <f t="shared" si="5"/>
        <v/>
      </c>
      <c r="L23" s="332" t="str">
        <f t="shared" si="6"/>
        <v/>
      </c>
      <c r="M23" s="333"/>
      <c r="N23" s="168" t="str">
        <f t="shared" si="9"/>
        <v/>
      </c>
      <c r="O23" s="192" t="str">
        <f t="shared" si="7"/>
        <v/>
      </c>
      <c r="P23" s="196" t="str">
        <f t="shared" si="10"/>
        <v/>
      </c>
      <c r="Q23" s="311" t="str">
        <f t="shared" si="13"/>
        <v/>
      </c>
      <c r="R23" s="312"/>
      <c r="S23" s="313"/>
      <c r="T23" s="316"/>
      <c r="U23" s="317"/>
      <c r="V23" s="318"/>
      <c r="W23" s="121"/>
      <c r="X23" s="116"/>
      <c r="Y23" s="113"/>
      <c r="AH23" s="258"/>
    </row>
    <row r="24" spans="1:34" s="80" customFormat="1" ht="20.100000000000001" customHeight="1">
      <c r="B24" s="224" t="str">
        <f t="shared" si="11"/>
        <v/>
      </c>
      <c r="C24" s="164" t="str">
        <f t="shared" si="0"/>
        <v/>
      </c>
      <c r="D24" s="164" t="str">
        <f t="shared" si="8"/>
        <v/>
      </c>
      <c r="E24" s="164" t="str">
        <f t="shared" si="1"/>
        <v/>
      </c>
      <c r="F24" s="164" t="str">
        <f t="shared" si="2"/>
        <v/>
      </c>
      <c r="G24" s="164" t="str">
        <f t="shared" si="3"/>
        <v/>
      </c>
      <c r="H24" s="164" t="str">
        <f t="shared" si="4"/>
        <v/>
      </c>
      <c r="I24" s="164"/>
      <c r="J24" s="170"/>
      <c r="K24" s="169" t="str">
        <f t="shared" si="5"/>
        <v/>
      </c>
      <c r="L24" s="332" t="str">
        <f t="shared" si="6"/>
        <v/>
      </c>
      <c r="M24" s="333"/>
      <c r="N24" s="168" t="str">
        <f t="shared" si="9"/>
        <v/>
      </c>
      <c r="O24" s="192" t="str">
        <f t="shared" si="7"/>
        <v/>
      </c>
      <c r="P24" s="196" t="str">
        <f t="shared" si="10"/>
        <v/>
      </c>
      <c r="Q24" s="311" t="str">
        <f t="shared" si="13"/>
        <v/>
      </c>
      <c r="R24" s="312"/>
      <c r="S24" s="313"/>
      <c r="T24" s="316"/>
      <c r="U24" s="317"/>
      <c r="V24" s="318"/>
      <c r="W24" s="121"/>
      <c r="X24" s="116"/>
      <c r="Y24" s="113"/>
      <c r="AH24" s="258"/>
    </row>
    <row r="25" spans="1:34" s="80" customFormat="1" ht="20.100000000000001" customHeight="1">
      <c r="B25" s="224" t="str">
        <f t="shared" si="11"/>
        <v/>
      </c>
      <c r="C25" s="164" t="str">
        <f t="shared" si="0"/>
        <v/>
      </c>
      <c r="D25" s="164" t="str">
        <f t="shared" si="8"/>
        <v/>
      </c>
      <c r="E25" s="164" t="str">
        <f t="shared" si="1"/>
        <v/>
      </c>
      <c r="F25" s="164" t="str">
        <f t="shared" si="2"/>
        <v/>
      </c>
      <c r="G25" s="164" t="str">
        <f t="shared" si="3"/>
        <v/>
      </c>
      <c r="H25" s="164" t="str">
        <f t="shared" si="4"/>
        <v/>
      </c>
      <c r="I25" s="164"/>
      <c r="J25" s="170"/>
      <c r="K25" s="169" t="str">
        <f t="shared" si="5"/>
        <v/>
      </c>
      <c r="L25" s="332" t="str">
        <f t="shared" si="6"/>
        <v/>
      </c>
      <c r="M25" s="333"/>
      <c r="N25" s="168" t="str">
        <f t="shared" si="9"/>
        <v/>
      </c>
      <c r="O25" s="192" t="str">
        <f t="shared" si="7"/>
        <v/>
      </c>
      <c r="P25" s="196" t="str">
        <f t="shared" si="10"/>
        <v/>
      </c>
      <c r="Q25" s="311" t="str">
        <f t="shared" si="13"/>
        <v/>
      </c>
      <c r="R25" s="312"/>
      <c r="S25" s="313"/>
      <c r="T25" s="316"/>
      <c r="U25" s="317"/>
      <c r="V25" s="318"/>
      <c r="W25" s="121"/>
      <c r="X25" s="116"/>
      <c r="Y25" s="113"/>
      <c r="AH25" s="258"/>
    </row>
    <row r="26" spans="1:34" s="80" customFormat="1" ht="20.100000000000001" customHeight="1">
      <c r="B26" s="224" t="str">
        <f t="shared" si="11"/>
        <v/>
      </c>
      <c r="C26" s="164" t="str">
        <f t="shared" si="0"/>
        <v/>
      </c>
      <c r="D26" s="164" t="str">
        <f t="shared" si="8"/>
        <v/>
      </c>
      <c r="E26" s="164" t="str">
        <f t="shared" si="1"/>
        <v/>
      </c>
      <c r="F26" s="164" t="str">
        <f t="shared" si="2"/>
        <v/>
      </c>
      <c r="G26" s="164" t="str">
        <f t="shared" si="3"/>
        <v/>
      </c>
      <c r="H26" s="164" t="str">
        <f t="shared" si="4"/>
        <v/>
      </c>
      <c r="I26" s="164"/>
      <c r="J26" s="170"/>
      <c r="K26" s="169" t="str">
        <f t="shared" si="5"/>
        <v/>
      </c>
      <c r="L26" s="332" t="str">
        <f t="shared" si="6"/>
        <v/>
      </c>
      <c r="M26" s="333"/>
      <c r="N26" s="168" t="str">
        <f t="shared" si="9"/>
        <v/>
      </c>
      <c r="O26" s="192" t="str">
        <f t="shared" si="7"/>
        <v/>
      </c>
      <c r="P26" s="196" t="str">
        <f t="shared" si="10"/>
        <v/>
      </c>
      <c r="Q26" s="311" t="str">
        <f t="shared" si="13"/>
        <v/>
      </c>
      <c r="R26" s="312"/>
      <c r="S26" s="313"/>
      <c r="T26" s="316"/>
      <c r="U26" s="317"/>
      <c r="V26" s="318"/>
      <c r="W26" s="121"/>
      <c r="X26" s="116"/>
      <c r="Y26" s="113"/>
      <c r="AH26" s="258"/>
    </row>
    <row r="27" spans="1:34" s="80" customFormat="1" ht="20.100000000000001" customHeight="1">
      <c r="B27" s="224" t="str">
        <f t="shared" si="11"/>
        <v/>
      </c>
      <c r="C27" s="164" t="str">
        <f t="shared" si="0"/>
        <v/>
      </c>
      <c r="D27" s="164" t="str">
        <f t="shared" si="8"/>
        <v/>
      </c>
      <c r="E27" s="164" t="str">
        <f t="shared" si="1"/>
        <v/>
      </c>
      <c r="F27" s="164" t="str">
        <f t="shared" si="2"/>
        <v/>
      </c>
      <c r="G27" s="164" t="str">
        <f t="shared" si="3"/>
        <v/>
      </c>
      <c r="H27" s="164" t="str">
        <f t="shared" si="4"/>
        <v/>
      </c>
      <c r="I27" s="164"/>
      <c r="J27" s="170"/>
      <c r="K27" s="169" t="str">
        <f t="shared" si="5"/>
        <v/>
      </c>
      <c r="L27" s="332" t="str">
        <f t="shared" si="6"/>
        <v/>
      </c>
      <c r="M27" s="333"/>
      <c r="N27" s="168" t="str">
        <f t="shared" si="9"/>
        <v/>
      </c>
      <c r="O27" s="192" t="str">
        <f t="shared" si="7"/>
        <v/>
      </c>
      <c r="P27" s="196" t="str">
        <f t="shared" si="10"/>
        <v/>
      </c>
      <c r="Q27" s="311" t="str">
        <f t="shared" si="13"/>
        <v/>
      </c>
      <c r="R27" s="312"/>
      <c r="S27" s="313"/>
      <c r="T27" s="316"/>
      <c r="U27" s="317"/>
      <c r="V27" s="318"/>
      <c r="W27" s="121"/>
      <c r="X27" s="116"/>
      <c r="Y27" s="113"/>
      <c r="AH27" s="258"/>
    </row>
    <row r="28" spans="1:34" s="80" customFormat="1" ht="20.100000000000001" customHeight="1">
      <c r="B28" s="224" t="str">
        <f t="shared" si="11"/>
        <v/>
      </c>
      <c r="C28" s="164" t="str">
        <f t="shared" si="0"/>
        <v/>
      </c>
      <c r="D28" s="164" t="str">
        <f t="shared" si="8"/>
        <v/>
      </c>
      <c r="E28" s="164" t="str">
        <f t="shared" si="1"/>
        <v/>
      </c>
      <c r="F28" s="164" t="str">
        <f t="shared" si="2"/>
        <v/>
      </c>
      <c r="G28" s="164" t="str">
        <f t="shared" si="3"/>
        <v/>
      </c>
      <c r="H28" s="164" t="str">
        <f t="shared" si="4"/>
        <v/>
      </c>
      <c r="I28" s="164"/>
      <c r="J28" s="170"/>
      <c r="K28" s="169" t="str">
        <f t="shared" si="5"/>
        <v/>
      </c>
      <c r="L28" s="332" t="str">
        <f t="shared" si="6"/>
        <v/>
      </c>
      <c r="M28" s="333"/>
      <c r="N28" s="168" t="str">
        <f t="shared" si="9"/>
        <v/>
      </c>
      <c r="O28" s="192" t="str">
        <f t="shared" si="7"/>
        <v/>
      </c>
      <c r="P28" s="196" t="str">
        <f t="shared" si="10"/>
        <v/>
      </c>
      <c r="Q28" s="311" t="str">
        <f t="shared" si="13"/>
        <v/>
      </c>
      <c r="R28" s="312"/>
      <c r="S28" s="313"/>
      <c r="T28" s="316"/>
      <c r="U28" s="317"/>
      <c r="V28" s="318"/>
      <c r="W28" s="121"/>
      <c r="X28" s="116"/>
      <c r="Y28" s="113"/>
      <c r="AH28" s="258"/>
    </row>
    <row r="29" spans="1:34" s="80" customFormat="1" ht="20.100000000000001" customHeight="1">
      <c r="B29" s="224" t="str">
        <f t="shared" si="11"/>
        <v/>
      </c>
      <c r="C29" s="164" t="str">
        <f t="shared" si="0"/>
        <v/>
      </c>
      <c r="D29" s="164" t="str">
        <f t="shared" si="8"/>
        <v/>
      </c>
      <c r="E29" s="164" t="str">
        <f t="shared" si="1"/>
        <v/>
      </c>
      <c r="F29" s="164" t="str">
        <f t="shared" si="2"/>
        <v/>
      </c>
      <c r="G29" s="164" t="str">
        <f t="shared" si="3"/>
        <v/>
      </c>
      <c r="H29" s="164" t="str">
        <f t="shared" si="4"/>
        <v/>
      </c>
      <c r="I29" s="164"/>
      <c r="J29" s="170"/>
      <c r="K29" s="169" t="str">
        <f t="shared" si="5"/>
        <v/>
      </c>
      <c r="L29" s="332" t="str">
        <f t="shared" si="6"/>
        <v/>
      </c>
      <c r="M29" s="333"/>
      <c r="N29" s="168" t="str">
        <f t="shared" si="9"/>
        <v/>
      </c>
      <c r="O29" s="192" t="str">
        <f t="shared" si="7"/>
        <v/>
      </c>
      <c r="P29" s="196" t="str">
        <f t="shared" si="10"/>
        <v/>
      </c>
      <c r="Q29" s="311" t="str">
        <f t="shared" si="13"/>
        <v/>
      </c>
      <c r="R29" s="312"/>
      <c r="S29" s="313"/>
      <c r="T29" s="316"/>
      <c r="U29" s="317"/>
      <c r="V29" s="318"/>
      <c r="W29" s="121"/>
      <c r="X29" s="116"/>
      <c r="Y29" s="113"/>
      <c r="AH29" s="258"/>
    </row>
    <row r="30" spans="1:34" s="80" customFormat="1" ht="20.100000000000001" customHeight="1">
      <c r="B30" s="224" t="str">
        <f t="shared" si="11"/>
        <v/>
      </c>
      <c r="C30" s="164" t="str">
        <f t="shared" si="0"/>
        <v/>
      </c>
      <c r="D30" s="164" t="str">
        <f t="shared" si="8"/>
        <v/>
      </c>
      <c r="E30" s="164" t="str">
        <f t="shared" si="1"/>
        <v/>
      </c>
      <c r="F30" s="164" t="str">
        <f t="shared" si="2"/>
        <v/>
      </c>
      <c r="G30" s="164" t="str">
        <f t="shared" si="3"/>
        <v/>
      </c>
      <c r="H30" s="164" t="str">
        <f t="shared" si="4"/>
        <v/>
      </c>
      <c r="I30" s="164"/>
      <c r="J30" s="170"/>
      <c r="K30" s="169" t="str">
        <f t="shared" si="5"/>
        <v/>
      </c>
      <c r="L30" s="332" t="str">
        <f t="shared" si="6"/>
        <v/>
      </c>
      <c r="M30" s="333"/>
      <c r="N30" s="168" t="str">
        <f t="shared" si="9"/>
        <v/>
      </c>
      <c r="O30" s="192" t="str">
        <f t="shared" si="7"/>
        <v/>
      </c>
      <c r="P30" s="196" t="str">
        <f t="shared" si="10"/>
        <v/>
      </c>
      <c r="Q30" s="311" t="str">
        <f t="shared" si="13"/>
        <v/>
      </c>
      <c r="R30" s="312"/>
      <c r="S30" s="313"/>
      <c r="T30" s="316"/>
      <c r="U30" s="317"/>
      <c r="V30" s="318"/>
      <c r="W30" s="121"/>
      <c r="X30" s="116"/>
      <c r="Y30" s="113"/>
      <c r="AH30" s="258"/>
    </row>
    <row r="31" spans="1:34" s="80" customFormat="1" ht="20.100000000000001" customHeight="1">
      <c r="B31" s="224" t="str">
        <f t="shared" si="11"/>
        <v/>
      </c>
      <c r="C31" s="164" t="str">
        <f t="shared" si="0"/>
        <v/>
      </c>
      <c r="D31" s="164" t="str">
        <f t="shared" si="8"/>
        <v/>
      </c>
      <c r="E31" s="164" t="str">
        <f t="shared" si="1"/>
        <v/>
      </c>
      <c r="F31" s="164" t="str">
        <f t="shared" si="2"/>
        <v/>
      </c>
      <c r="G31" s="164" t="str">
        <f t="shared" si="3"/>
        <v/>
      </c>
      <c r="H31" s="164" t="str">
        <f t="shared" si="4"/>
        <v/>
      </c>
      <c r="I31" s="164"/>
      <c r="J31" s="170"/>
      <c r="K31" s="169" t="str">
        <f t="shared" si="5"/>
        <v/>
      </c>
      <c r="L31" s="332" t="str">
        <f t="shared" si="6"/>
        <v/>
      </c>
      <c r="M31" s="333"/>
      <c r="N31" s="168" t="str">
        <f t="shared" si="9"/>
        <v/>
      </c>
      <c r="O31" s="192" t="str">
        <f t="shared" si="7"/>
        <v/>
      </c>
      <c r="P31" s="196" t="str">
        <f t="shared" si="10"/>
        <v/>
      </c>
      <c r="Q31" s="311" t="str">
        <f t="shared" si="13"/>
        <v/>
      </c>
      <c r="R31" s="312"/>
      <c r="S31" s="313"/>
      <c r="T31" s="316"/>
      <c r="U31" s="317"/>
      <c r="V31" s="318"/>
      <c r="W31" s="121"/>
      <c r="X31" s="116"/>
      <c r="Y31" s="113"/>
      <c r="AH31" s="258"/>
    </row>
    <row r="32" spans="1:34" s="80" customFormat="1" ht="20.100000000000001" customHeight="1" thickBot="1">
      <c r="B32" s="260" t="str">
        <f t="shared" si="11"/>
        <v/>
      </c>
      <c r="C32" s="171" t="str">
        <f t="shared" si="0"/>
        <v/>
      </c>
      <c r="D32" s="171" t="str">
        <f t="shared" si="8"/>
        <v/>
      </c>
      <c r="E32" s="171" t="str">
        <f t="shared" si="1"/>
        <v/>
      </c>
      <c r="F32" s="171" t="str">
        <f t="shared" si="2"/>
        <v/>
      </c>
      <c r="G32" s="171" t="str">
        <f t="shared" si="3"/>
        <v/>
      </c>
      <c r="H32" s="171" t="str">
        <f t="shared" si="4"/>
        <v/>
      </c>
      <c r="I32" s="171"/>
      <c r="J32" s="172"/>
      <c r="K32" s="174" t="str">
        <f t="shared" si="5"/>
        <v/>
      </c>
      <c r="L32" s="347" t="str">
        <f t="shared" si="6"/>
        <v/>
      </c>
      <c r="M32" s="348"/>
      <c r="N32" s="173" t="str">
        <f t="shared" si="9"/>
        <v/>
      </c>
      <c r="O32" s="198" t="str">
        <f t="shared" si="7"/>
        <v/>
      </c>
      <c r="P32" s="197" t="str">
        <f t="shared" si="10"/>
        <v/>
      </c>
      <c r="Q32" s="340" t="str">
        <f t="shared" si="13"/>
        <v/>
      </c>
      <c r="R32" s="341"/>
      <c r="S32" s="342"/>
      <c r="T32" s="349"/>
      <c r="U32" s="350"/>
      <c r="V32" s="351"/>
      <c r="W32" s="121"/>
      <c r="X32" s="116"/>
      <c r="Y32" s="113"/>
      <c r="AH32" s="258"/>
    </row>
    <row r="33" spans="1:34" s="80" customFormat="1" ht="13.5" customHeight="1">
      <c r="A33" s="213"/>
      <c r="B33" s="209"/>
      <c r="C33" s="209"/>
      <c r="D33" s="209"/>
      <c r="E33" s="209"/>
      <c r="F33" s="209"/>
      <c r="G33" s="209"/>
      <c r="H33" s="209"/>
      <c r="I33" s="209"/>
      <c r="J33" s="209"/>
      <c r="K33" s="210"/>
      <c r="L33" s="211"/>
      <c r="M33" s="211"/>
      <c r="N33" s="211"/>
      <c r="O33" s="210"/>
      <c r="P33" s="210"/>
      <c r="Q33" s="210"/>
      <c r="R33" s="212"/>
      <c r="S33" s="212"/>
      <c r="T33" s="212"/>
      <c r="U33" s="214"/>
      <c r="V33" s="215"/>
      <c r="W33" s="216"/>
      <c r="X33" s="116"/>
      <c r="Y33" s="113"/>
      <c r="AH33" s="258"/>
    </row>
    <row r="34" spans="1:34" s="80" customFormat="1" ht="10.5" customHeight="1">
      <c r="A34" s="213"/>
      <c r="B34" s="217"/>
      <c r="C34" s="217"/>
      <c r="D34" s="217"/>
      <c r="E34" s="217"/>
      <c r="F34" s="217"/>
      <c r="G34" s="217"/>
      <c r="H34" s="217"/>
      <c r="I34" s="217"/>
      <c r="J34" s="217"/>
      <c r="K34" s="218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3"/>
      <c r="X34" s="116"/>
      <c r="Y34" s="113"/>
      <c r="AH34" s="258"/>
    </row>
    <row r="35" spans="1:34" s="80" customFormat="1" ht="15.75" customHeight="1"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X35" s="116"/>
      <c r="Y35" s="113"/>
      <c r="AH35" s="258"/>
    </row>
    <row r="36" spans="1:34" s="80" customFormat="1" ht="15.75" customHeight="1">
      <c r="B36" s="84"/>
      <c r="C36" s="84"/>
      <c r="D36" s="84"/>
      <c r="E36" s="84"/>
      <c r="F36" s="84"/>
      <c r="G36" s="84"/>
      <c r="H36" s="84"/>
      <c r="I36" s="84"/>
      <c r="J36" s="84"/>
      <c r="K36" s="85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X36" s="116"/>
      <c r="Y36" s="113"/>
      <c r="AH36" s="258"/>
    </row>
    <row r="37" spans="1:34" s="80" customFormat="1" ht="15.75" customHeight="1">
      <c r="B37" s="84"/>
      <c r="C37" s="155"/>
      <c r="D37" s="84"/>
      <c r="E37" s="84"/>
      <c r="F37" s="84"/>
      <c r="G37" s="84"/>
      <c r="H37" s="84"/>
      <c r="I37" s="84"/>
      <c r="J37" s="84"/>
      <c r="K37" s="85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X37" s="116"/>
      <c r="Y37" s="113"/>
      <c r="AH37" s="258"/>
    </row>
    <row r="38" spans="1:34" s="80" customFormat="1" ht="15.75" customHeight="1" thickBot="1">
      <c r="B38" s="84"/>
      <c r="C38" s="84"/>
      <c r="D38" s="84"/>
      <c r="E38" s="84"/>
      <c r="F38" s="84"/>
      <c r="G38" s="84"/>
      <c r="H38" s="84"/>
      <c r="I38" s="84"/>
      <c r="J38" s="84"/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X38" s="116"/>
      <c r="Y38" s="113"/>
      <c r="AH38" s="258"/>
    </row>
    <row r="39" spans="1:34" customFormat="1" ht="20.100000000000001" customHeight="1" thickBot="1">
      <c r="B39" s="208"/>
      <c r="C39" s="309" t="s">
        <v>183</v>
      </c>
      <c r="D39" s="309"/>
      <c r="E39" s="309"/>
      <c r="F39" s="309"/>
      <c r="G39" s="309"/>
      <c r="H39" s="309"/>
      <c r="I39" s="309"/>
      <c r="J39" s="310"/>
      <c r="K39" s="322" t="s">
        <v>184</v>
      </c>
      <c r="L39" s="320"/>
      <c r="M39" s="321"/>
      <c r="N39" s="194" t="s">
        <v>182</v>
      </c>
      <c r="O39" s="322" t="s">
        <v>131</v>
      </c>
      <c r="P39" s="321"/>
      <c r="Q39" s="322" t="s">
        <v>132</v>
      </c>
      <c r="R39" s="320"/>
      <c r="S39" s="321"/>
      <c r="T39" s="322" t="s">
        <v>155</v>
      </c>
      <c r="U39" s="320"/>
      <c r="V39" s="328"/>
      <c r="X39" s="114"/>
      <c r="Y39" s="111"/>
      <c r="AH39" s="258"/>
    </row>
    <row r="40" spans="1:34" ht="20.100000000000001" customHeight="1">
      <c r="B40" s="224" t="str">
        <f>IF(AND($AE40=0,$Y40="共通仮設費"),"直接工事費計",IF(AND($AE40=0,$Y40="工事合計"),"工事費計",IF(AND($AE40=0,$Y40="本工事費"),$Y40,IF(AND($AE40=0,$Y40="附帯工事費"),$Y40,""))))</f>
        <v/>
      </c>
      <c r="C40" s="164" t="str">
        <f t="shared" ref="C40:C63" si="14">IF($AE40=1,IF($Y40="","",IF($Y40="直接工事費","直接工事費計",IF(RIGHT($Y40, 2) = "積上", IF($Y40="一般管理費積上", $Y40, IF($Y40="現場管理費積上", $Y40, LEFT($Y40, LEN($Y40) - 2))), IF($Y40="共通仮設費率額","共通仮設費(率分)", IF($Y40="契約保証費","一般管理費(契約保証費)",$Y40))))),"")</f>
        <v/>
      </c>
      <c r="D40" s="164" t="str">
        <f t="shared" ref="D40:D62" si="15">IF($AE40=2,IF($Y40="","",$Y40),"")</f>
        <v/>
      </c>
      <c r="E40" s="164" t="str">
        <f t="shared" ref="E40:E62" si="16">IF($AE40=3,IF($Y40="","",$Y40),"")</f>
        <v/>
      </c>
      <c r="F40" s="164" t="str">
        <f t="shared" ref="F40:F62" si="17">IF($AE40=4,IF($Y40="","",$Y40),"")</f>
        <v/>
      </c>
      <c r="G40" s="164" t="str">
        <f t="shared" ref="G40:G62" si="18">IF($AE40=5,IF($Y40="","",$Y40),"")</f>
        <v/>
      </c>
      <c r="H40" s="164" t="str">
        <f t="shared" ref="H40:H62" si="19">IF($AE40=6,IF($Y40="","",$Y40),"")</f>
        <v/>
      </c>
      <c r="I40" s="164"/>
      <c r="J40" s="164"/>
      <c r="K40" s="195" t="str">
        <f t="shared" ref="K40:K63" si="20">+IF(AA40="",IF(AF40=2,"1",""),IF(INT(AA40),INT(AA40),"0"))</f>
        <v/>
      </c>
      <c r="L40" s="343" t="str">
        <f t="shared" ref="L40:L63" si="21">+IF(AA40="","",IF(AA40-INT(AA40),AA40-INT(AA40),""))</f>
        <v/>
      </c>
      <c r="M40" s="344"/>
      <c r="N40" s="165" t="str">
        <f t="shared" ref="N40:N63" si="22">IF($AB40="",IF($AF40=2,"式",""),$AB40)</f>
        <v/>
      </c>
      <c r="O40" s="195" t="str">
        <f t="shared" ref="O40:O63" si="23">+IF(AC40="","",IF(INT(AC40),INT(AC40),"0"))</f>
        <v/>
      </c>
      <c r="P40" s="200" t="str">
        <f>+IF(AC40="","",IF(AC40-INT(AC40),AC40-INT(AC40),""))</f>
        <v/>
      </c>
      <c r="Q40" s="325" t="str">
        <f>IF(AD40="","",IF(Y40="共通仮設費",$X$17,AD40))</f>
        <v/>
      </c>
      <c r="R40" s="326"/>
      <c r="S40" s="327"/>
      <c r="T40" s="329"/>
      <c r="U40" s="330"/>
      <c r="V40" s="331"/>
      <c r="AH40" s="258"/>
    </row>
    <row r="41" spans="1:34" s="80" customFormat="1" ht="20.100000000000001" customHeight="1">
      <c r="B41" s="224" t="str">
        <f t="shared" ref="B41:B63" si="24">IF(AND($AE41=0,$Y41="共通仮設費"),"直接工事費計",IF(AND($AE41=0,$Y41="工事合計"),"工事費計",IF(AND($AE41=0,$Y41="本工事費"),$Y41,IF(AND($AE41=0,$Y41="附帯工事費"),$Y41,""))))</f>
        <v/>
      </c>
      <c r="C41" s="164" t="str">
        <f t="shared" si="14"/>
        <v/>
      </c>
      <c r="D41" s="164" t="str">
        <f t="shared" si="15"/>
        <v/>
      </c>
      <c r="E41" s="164" t="str">
        <f t="shared" si="16"/>
        <v/>
      </c>
      <c r="F41" s="164" t="str">
        <f t="shared" si="17"/>
        <v/>
      </c>
      <c r="G41" s="164" t="str">
        <f t="shared" si="18"/>
        <v/>
      </c>
      <c r="H41" s="164" t="str">
        <f t="shared" si="19"/>
        <v/>
      </c>
      <c r="I41" s="164"/>
      <c r="J41" s="164"/>
      <c r="K41" s="192" t="str">
        <f t="shared" si="20"/>
        <v/>
      </c>
      <c r="L41" s="314" t="str">
        <f t="shared" si="21"/>
        <v/>
      </c>
      <c r="M41" s="315"/>
      <c r="N41" s="168" t="str">
        <f t="shared" si="22"/>
        <v/>
      </c>
      <c r="O41" s="192" t="str">
        <f t="shared" si="23"/>
        <v/>
      </c>
      <c r="P41" s="193" t="str">
        <f t="shared" ref="P41:P63" si="25">+IF(AC41="","",IF(AC41-INT(AC41),AC41-INT(AC41),""))</f>
        <v/>
      </c>
      <c r="Q41" s="311" t="str">
        <f>IF(AD41="","",IF(Y41="共通仮設費",$X$17,AD41))</f>
        <v/>
      </c>
      <c r="R41" s="312"/>
      <c r="S41" s="313"/>
      <c r="T41" s="316"/>
      <c r="U41" s="317"/>
      <c r="V41" s="318"/>
      <c r="X41" s="116"/>
      <c r="Y41" s="113"/>
      <c r="AH41" s="258"/>
    </row>
    <row r="42" spans="1:34" s="80" customFormat="1" ht="20.100000000000001" customHeight="1">
      <c r="B42" s="224" t="str">
        <f t="shared" si="24"/>
        <v/>
      </c>
      <c r="C42" s="164" t="str">
        <f t="shared" si="14"/>
        <v/>
      </c>
      <c r="D42" s="164" t="str">
        <f t="shared" si="15"/>
        <v/>
      </c>
      <c r="E42" s="164" t="str">
        <f t="shared" si="16"/>
        <v/>
      </c>
      <c r="F42" s="164" t="str">
        <f t="shared" si="17"/>
        <v/>
      </c>
      <c r="G42" s="164" t="str">
        <f t="shared" si="18"/>
        <v/>
      </c>
      <c r="H42" s="164" t="str">
        <f t="shared" si="19"/>
        <v/>
      </c>
      <c r="I42" s="164"/>
      <c r="J42" s="170"/>
      <c r="K42" s="192" t="str">
        <f t="shared" si="20"/>
        <v/>
      </c>
      <c r="L42" s="314" t="str">
        <f t="shared" si="21"/>
        <v/>
      </c>
      <c r="M42" s="315"/>
      <c r="N42" s="168" t="str">
        <f t="shared" si="22"/>
        <v/>
      </c>
      <c r="O42" s="192" t="str">
        <f t="shared" si="23"/>
        <v/>
      </c>
      <c r="P42" s="193" t="str">
        <f t="shared" si="25"/>
        <v/>
      </c>
      <c r="Q42" s="311" t="str">
        <f t="shared" ref="Q42:Q63" si="26">IF(AD42="","",IF(Y42="共通仮設費",$X$17,AD42))</f>
        <v/>
      </c>
      <c r="R42" s="312"/>
      <c r="S42" s="313"/>
      <c r="T42" s="316"/>
      <c r="U42" s="317"/>
      <c r="V42" s="318"/>
      <c r="X42" s="116"/>
      <c r="Y42" s="113"/>
      <c r="AH42" s="258"/>
    </row>
    <row r="43" spans="1:34" s="80" customFormat="1" ht="20.100000000000001" customHeight="1">
      <c r="B43" s="224" t="str">
        <f t="shared" si="24"/>
        <v/>
      </c>
      <c r="C43" s="164" t="str">
        <f t="shared" si="14"/>
        <v/>
      </c>
      <c r="D43" s="164" t="str">
        <f t="shared" si="15"/>
        <v/>
      </c>
      <c r="E43" s="164" t="str">
        <f t="shared" si="16"/>
        <v/>
      </c>
      <c r="F43" s="164" t="str">
        <f t="shared" si="17"/>
        <v/>
      </c>
      <c r="G43" s="164" t="str">
        <f t="shared" si="18"/>
        <v/>
      </c>
      <c r="H43" s="164" t="str">
        <f t="shared" si="19"/>
        <v/>
      </c>
      <c r="I43" s="164"/>
      <c r="J43" s="170"/>
      <c r="K43" s="192" t="str">
        <f t="shared" si="20"/>
        <v/>
      </c>
      <c r="L43" s="314" t="str">
        <f t="shared" si="21"/>
        <v/>
      </c>
      <c r="M43" s="315"/>
      <c r="N43" s="168" t="str">
        <f t="shared" si="22"/>
        <v/>
      </c>
      <c r="O43" s="192" t="str">
        <f t="shared" si="23"/>
        <v/>
      </c>
      <c r="P43" s="193" t="str">
        <f t="shared" si="25"/>
        <v/>
      </c>
      <c r="Q43" s="311" t="str">
        <f t="shared" si="26"/>
        <v/>
      </c>
      <c r="R43" s="312"/>
      <c r="S43" s="313"/>
      <c r="T43" s="316"/>
      <c r="U43" s="317"/>
      <c r="V43" s="318"/>
      <c r="X43" s="116"/>
      <c r="Y43" s="113"/>
      <c r="AH43" s="258"/>
    </row>
    <row r="44" spans="1:34" s="80" customFormat="1" ht="20.100000000000001" customHeight="1">
      <c r="B44" s="224" t="str">
        <f t="shared" si="24"/>
        <v/>
      </c>
      <c r="C44" s="164" t="str">
        <f t="shared" si="14"/>
        <v/>
      </c>
      <c r="D44" s="164" t="str">
        <f t="shared" si="15"/>
        <v/>
      </c>
      <c r="E44" s="164" t="str">
        <f t="shared" si="16"/>
        <v/>
      </c>
      <c r="F44" s="164" t="str">
        <f t="shared" si="17"/>
        <v/>
      </c>
      <c r="G44" s="164" t="str">
        <f t="shared" si="18"/>
        <v/>
      </c>
      <c r="H44" s="164" t="str">
        <f t="shared" si="19"/>
        <v/>
      </c>
      <c r="I44" s="164"/>
      <c r="J44" s="170"/>
      <c r="K44" s="192" t="str">
        <f t="shared" si="20"/>
        <v/>
      </c>
      <c r="L44" s="314" t="str">
        <f t="shared" si="21"/>
        <v/>
      </c>
      <c r="M44" s="315"/>
      <c r="N44" s="168" t="str">
        <f t="shared" si="22"/>
        <v/>
      </c>
      <c r="O44" s="192" t="str">
        <f t="shared" si="23"/>
        <v/>
      </c>
      <c r="P44" s="193" t="str">
        <f t="shared" si="25"/>
        <v/>
      </c>
      <c r="Q44" s="311" t="str">
        <f t="shared" si="26"/>
        <v/>
      </c>
      <c r="R44" s="312"/>
      <c r="S44" s="313"/>
      <c r="T44" s="316"/>
      <c r="U44" s="317"/>
      <c r="V44" s="318"/>
      <c r="X44" s="116"/>
      <c r="Y44" s="113"/>
      <c r="AH44" s="258"/>
    </row>
    <row r="45" spans="1:34" s="80" customFormat="1" ht="20.100000000000001" customHeight="1">
      <c r="B45" s="224" t="str">
        <f t="shared" si="24"/>
        <v/>
      </c>
      <c r="C45" s="164" t="str">
        <f t="shared" si="14"/>
        <v/>
      </c>
      <c r="D45" s="164" t="str">
        <f t="shared" si="15"/>
        <v/>
      </c>
      <c r="E45" s="164" t="str">
        <f t="shared" si="16"/>
        <v/>
      </c>
      <c r="F45" s="164" t="str">
        <f t="shared" si="17"/>
        <v/>
      </c>
      <c r="G45" s="164" t="str">
        <f t="shared" si="18"/>
        <v/>
      </c>
      <c r="H45" s="164" t="str">
        <f t="shared" si="19"/>
        <v/>
      </c>
      <c r="I45" s="164"/>
      <c r="J45" s="170"/>
      <c r="K45" s="192" t="str">
        <f t="shared" si="20"/>
        <v/>
      </c>
      <c r="L45" s="314" t="str">
        <f t="shared" si="21"/>
        <v/>
      </c>
      <c r="M45" s="315"/>
      <c r="N45" s="168" t="str">
        <f t="shared" si="22"/>
        <v/>
      </c>
      <c r="O45" s="192" t="str">
        <f t="shared" si="23"/>
        <v/>
      </c>
      <c r="P45" s="193" t="str">
        <f t="shared" si="25"/>
        <v/>
      </c>
      <c r="Q45" s="311" t="str">
        <f t="shared" si="26"/>
        <v/>
      </c>
      <c r="R45" s="312"/>
      <c r="S45" s="313"/>
      <c r="T45" s="316"/>
      <c r="U45" s="317"/>
      <c r="V45" s="318"/>
      <c r="X45" s="116"/>
      <c r="Y45" s="113"/>
      <c r="AH45" s="258"/>
    </row>
    <row r="46" spans="1:34" s="80" customFormat="1" ht="20.100000000000001" customHeight="1">
      <c r="B46" s="224" t="str">
        <f t="shared" si="24"/>
        <v/>
      </c>
      <c r="C46" s="164" t="str">
        <f t="shared" si="14"/>
        <v/>
      </c>
      <c r="D46" s="164" t="str">
        <f t="shared" si="15"/>
        <v/>
      </c>
      <c r="E46" s="164" t="str">
        <f t="shared" si="16"/>
        <v/>
      </c>
      <c r="F46" s="164" t="str">
        <f t="shared" si="17"/>
        <v/>
      </c>
      <c r="G46" s="164" t="str">
        <f t="shared" si="18"/>
        <v/>
      </c>
      <c r="H46" s="164" t="str">
        <f t="shared" si="19"/>
        <v/>
      </c>
      <c r="I46" s="164"/>
      <c r="J46" s="170"/>
      <c r="K46" s="192" t="str">
        <f t="shared" si="20"/>
        <v/>
      </c>
      <c r="L46" s="314" t="str">
        <f t="shared" si="21"/>
        <v/>
      </c>
      <c r="M46" s="315"/>
      <c r="N46" s="168" t="str">
        <f t="shared" si="22"/>
        <v/>
      </c>
      <c r="O46" s="192" t="str">
        <f t="shared" si="23"/>
        <v/>
      </c>
      <c r="P46" s="193" t="str">
        <f t="shared" si="25"/>
        <v/>
      </c>
      <c r="Q46" s="311" t="str">
        <f t="shared" si="26"/>
        <v/>
      </c>
      <c r="R46" s="312"/>
      <c r="S46" s="313"/>
      <c r="T46" s="316"/>
      <c r="U46" s="317"/>
      <c r="V46" s="318"/>
      <c r="X46" s="116"/>
      <c r="Y46" s="113"/>
      <c r="AH46" s="258"/>
    </row>
    <row r="47" spans="1:34" ht="20.100000000000001" customHeight="1">
      <c r="B47" s="224" t="str">
        <f t="shared" si="24"/>
        <v/>
      </c>
      <c r="C47" s="164" t="str">
        <f t="shared" si="14"/>
        <v/>
      </c>
      <c r="D47" s="164" t="str">
        <f t="shared" si="15"/>
        <v/>
      </c>
      <c r="E47" s="164" t="str">
        <f t="shared" si="16"/>
        <v/>
      </c>
      <c r="F47" s="164" t="str">
        <f t="shared" si="17"/>
        <v/>
      </c>
      <c r="G47" s="164" t="str">
        <f t="shared" si="18"/>
        <v/>
      </c>
      <c r="H47" s="164" t="str">
        <f t="shared" si="19"/>
        <v/>
      </c>
      <c r="I47" s="164"/>
      <c r="J47" s="164"/>
      <c r="K47" s="192" t="str">
        <f t="shared" si="20"/>
        <v/>
      </c>
      <c r="L47" s="314" t="str">
        <f t="shared" si="21"/>
        <v/>
      </c>
      <c r="M47" s="315"/>
      <c r="N47" s="168" t="str">
        <f t="shared" si="22"/>
        <v/>
      </c>
      <c r="O47" s="192" t="str">
        <f t="shared" si="23"/>
        <v/>
      </c>
      <c r="P47" s="193" t="str">
        <f t="shared" si="25"/>
        <v/>
      </c>
      <c r="Q47" s="311" t="str">
        <f t="shared" si="26"/>
        <v/>
      </c>
      <c r="R47" s="312"/>
      <c r="S47" s="313"/>
      <c r="T47" s="316"/>
      <c r="U47" s="317"/>
      <c r="V47" s="318"/>
      <c r="AH47" s="258"/>
    </row>
    <row r="48" spans="1:34" s="80" customFormat="1" ht="20.100000000000001" customHeight="1">
      <c r="B48" s="224" t="str">
        <f t="shared" si="24"/>
        <v/>
      </c>
      <c r="C48" s="164" t="str">
        <f t="shared" si="14"/>
        <v/>
      </c>
      <c r="D48" s="164" t="str">
        <f t="shared" si="15"/>
        <v/>
      </c>
      <c r="E48" s="164" t="str">
        <f t="shared" si="16"/>
        <v/>
      </c>
      <c r="F48" s="164" t="str">
        <f t="shared" si="17"/>
        <v/>
      </c>
      <c r="G48" s="164" t="str">
        <f t="shared" si="18"/>
        <v/>
      </c>
      <c r="H48" s="164" t="str">
        <f t="shared" si="19"/>
        <v/>
      </c>
      <c r="I48" s="164"/>
      <c r="J48" s="164"/>
      <c r="K48" s="192" t="str">
        <f t="shared" si="20"/>
        <v/>
      </c>
      <c r="L48" s="314" t="str">
        <f t="shared" si="21"/>
        <v/>
      </c>
      <c r="M48" s="315"/>
      <c r="N48" s="168" t="str">
        <f t="shared" si="22"/>
        <v/>
      </c>
      <c r="O48" s="192" t="str">
        <f t="shared" si="23"/>
        <v/>
      </c>
      <c r="P48" s="193" t="str">
        <f t="shared" si="25"/>
        <v/>
      </c>
      <c r="Q48" s="311" t="str">
        <f t="shared" si="26"/>
        <v/>
      </c>
      <c r="R48" s="312"/>
      <c r="S48" s="313"/>
      <c r="T48" s="316"/>
      <c r="U48" s="317"/>
      <c r="V48" s="318"/>
      <c r="X48" s="116"/>
      <c r="Y48" s="113"/>
      <c r="AH48" s="258"/>
    </row>
    <row r="49" spans="2:34" s="80" customFormat="1" ht="20.100000000000001" customHeight="1">
      <c r="B49" s="224" t="str">
        <f t="shared" si="24"/>
        <v/>
      </c>
      <c r="C49" s="164" t="str">
        <f t="shared" si="14"/>
        <v/>
      </c>
      <c r="D49" s="164" t="str">
        <f t="shared" si="15"/>
        <v/>
      </c>
      <c r="E49" s="164" t="str">
        <f t="shared" si="16"/>
        <v/>
      </c>
      <c r="F49" s="164" t="str">
        <f t="shared" si="17"/>
        <v/>
      </c>
      <c r="G49" s="164" t="str">
        <f t="shared" si="18"/>
        <v/>
      </c>
      <c r="H49" s="164" t="str">
        <f t="shared" si="19"/>
        <v/>
      </c>
      <c r="I49" s="164"/>
      <c r="J49" s="170"/>
      <c r="K49" s="192" t="str">
        <f t="shared" si="20"/>
        <v/>
      </c>
      <c r="L49" s="314" t="str">
        <f t="shared" si="21"/>
        <v/>
      </c>
      <c r="M49" s="315"/>
      <c r="N49" s="168" t="str">
        <f t="shared" si="22"/>
        <v/>
      </c>
      <c r="O49" s="192" t="str">
        <f t="shared" si="23"/>
        <v/>
      </c>
      <c r="P49" s="193" t="str">
        <f t="shared" si="25"/>
        <v/>
      </c>
      <c r="Q49" s="311" t="str">
        <f t="shared" si="26"/>
        <v/>
      </c>
      <c r="R49" s="312"/>
      <c r="S49" s="313"/>
      <c r="T49" s="316"/>
      <c r="U49" s="317"/>
      <c r="V49" s="318"/>
      <c r="X49" s="116"/>
      <c r="Y49" s="113"/>
      <c r="AH49" s="258"/>
    </row>
    <row r="50" spans="2:34" s="80" customFormat="1" ht="20.100000000000001" customHeight="1">
      <c r="B50" s="224" t="str">
        <f t="shared" si="24"/>
        <v/>
      </c>
      <c r="C50" s="164" t="str">
        <f t="shared" si="14"/>
        <v/>
      </c>
      <c r="D50" s="164" t="str">
        <f t="shared" si="15"/>
        <v/>
      </c>
      <c r="E50" s="164" t="str">
        <f t="shared" si="16"/>
        <v/>
      </c>
      <c r="F50" s="164" t="str">
        <f t="shared" si="17"/>
        <v/>
      </c>
      <c r="G50" s="164" t="str">
        <f t="shared" si="18"/>
        <v/>
      </c>
      <c r="H50" s="164" t="str">
        <f t="shared" si="19"/>
        <v/>
      </c>
      <c r="I50" s="164"/>
      <c r="J50" s="170"/>
      <c r="K50" s="192" t="str">
        <f t="shared" si="20"/>
        <v/>
      </c>
      <c r="L50" s="314" t="str">
        <f t="shared" si="21"/>
        <v/>
      </c>
      <c r="M50" s="315"/>
      <c r="N50" s="168" t="str">
        <f t="shared" si="22"/>
        <v/>
      </c>
      <c r="O50" s="192" t="str">
        <f t="shared" si="23"/>
        <v/>
      </c>
      <c r="P50" s="193" t="str">
        <f t="shared" si="25"/>
        <v/>
      </c>
      <c r="Q50" s="311" t="str">
        <f t="shared" si="26"/>
        <v/>
      </c>
      <c r="R50" s="312"/>
      <c r="S50" s="313"/>
      <c r="T50" s="316"/>
      <c r="U50" s="317"/>
      <c r="V50" s="318"/>
      <c r="X50" s="116"/>
      <c r="Y50" s="113"/>
      <c r="AH50" s="258"/>
    </row>
    <row r="51" spans="2:34" s="80" customFormat="1" ht="20.100000000000001" customHeight="1">
      <c r="B51" s="224" t="str">
        <f t="shared" si="24"/>
        <v/>
      </c>
      <c r="C51" s="164" t="str">
        <f t="shared" si="14"/>
        <v/>
      </c>
      <c r="D51" s="164" t="str">
        <f t="shared" si="15"/>
        <v/>
      </c>
      <c r="E51" s="164" t="str">
        <f t="shared" si="16"/>
        <v/>
      </c>
      <c r="F51" s="164" t="str">
        <f t="shared" si="17"/>
        <v/>
      </c>
      <c r="G51" s="164" t="str">
        <f t="shared" si="18"/>
        <v/>
      </c>
      <c r="H51" s="164" t="str">
        <f t="shared" si="19"/>
        <v/>
      </c>
      <c r="I51" s="164"/>
      <c r="J51" s="170"/>
      <c r="K51" s="192" t="str">
        <f t="shared" si="20"/>
        <v/>
      </c>
      <c r="L51" s="314" t="str">
        <f t="shared" si="21"/>
        <v/>
      </c>
      <c r="M51" s="315"/>
      <c r="N51" s="168" t="str">
        <f t="shared" si="22"/>
        <v/>
      </c>
      <c r="O51" s="192" t="str">
        <f t="shared" si="23"/>
        <v/>
      </c>
      <c r="P51" s="193" t="str">
        <f t="shared" si="25"/>
        <v/>
      </c>
      <c r="Q51" s="311" t="str">
        <f t="shared" si="26"/>
        <v/>
      </c>
      <c r="R51" s="312"/>
      <c r="S51" s="313"/>
      <c r="T51" s="316"/>
      <c r="U51" s="317"/>
      <c r="V51" s="318"/>
      <c r="X51" s="116"/>
      <c r="Y51" s="113"/>
      <c r="AH51" s="258"/>
    </row>
    <row r="52" spans="2:34" ht="20.100000000000001" customHeight="1">
      <c r="B52" s="224" t="str">
        <f t="shared" si="24"/>
        <v/>
      </c>
      <c r="C52" s="164" t="str">
        <f t="shared" si="14"/>
        <v/>
      </c>
      <c r="D52" s="164" t="str">
        <f t="shared" si="15"/>
        <v/>
      </c>
      <c r="E52" s="164" t="str">
        <f t="shared" si="16"/>
        <v/>
      </c>
      <c r="F52" s="164" t="str">
        <f t="shared" si="17"/>
        <v/>
      </c>
      <c r="G52" s="164" t="str">
        <f t="shared" si="18"/>
        <v/>
      </c>
      <c r="H52" s="164" t="str">
        <f t="shared" si="19"/>
        <v/>
      </c>
      <c r="I52" s="164"/>
      <c r="J52" s="164"/>
      <c r="K52" s="192" t="str">
        <f t="shared" si="20"/>
        <v/>
      </c>
      <c r="L52" s="314" t="str">
        <f t="shared" si="21"/>
        <v/>
      </c>
      <c r="M52" s="315"/>
      <c r="N52" s="168" t="str">
        <f t="shared" si="22"/>
        <v/>
      </c>
      <c r="O52" s="192" t="str">
        <f t="shared" si="23"/>
        <v/>
      </c>
      <c r="P52" s="193" t="str">
        <f t="shared" si="25"/>
        <v/>
      </c>
      <c r="Q52" s="311" t="str">
        <f t="shared" si="26"/>
        <v/>
      </c>
      <c r="R52" s="312"/>
      <c r="S52" s="313"/>
      <c r="T52" s="316"/>
      <c r="U52" s="317"/>
      <c r="V52" s="318"/>
      <c r="AH52" s="258"/>
    </row>
    <row r="53" spans="2:34" s="80" customFormat="1" ht="20.100000000000001" customHeight="1">
      <c r="B53" s="224" t="str">
        <f t="shared" si="24"/>
        <v/>
      </c>
      <c r="C53" s="164" t="str">
        <f t="shared" si="14"/>
        <v/>
      </c>
      <c r="D53" s="164" t="str">
        <f t="shared" si="15"/>
        <v/>
      </c>
      <c r="E53" s="164" t="str">
        <f t="shared" si="16"/>
        <v/>
      </c>
      <c r="F53" s="164" t="str">
        <f t="shared" si="17"/>
        <v/>
      </c>
      <c r="G53" s="164" t="str">
        <f t="shared" si="18"/>
        <v/>
      </c>
      <c r="H53" s="164" t="str">
        <f t="shared" si="19"/>
        <v/>
      </c>
      <c r="I53" s="164"/>
      <c r="J53" s="170"/>
      <c r="K53" s="192" t="str">
        <f t="shared" si="20"/>
        <v/>
      </c>
      <c r="L53" s="314" t="str">
        <f t="shared" si="21"/>
        <v/>
      </c>
      <c r="M53" s="315"/>
      <c r="N53" s="168" t="str">
        <f t="shared" si="22"/>
        <v/>
      </c>
      <c r="O53" s="192" t="str">
        <f t="shared" si="23"/>
        <v/>
      </c>
      <c r="P53" s="193" t="str">
        <f t="shared" si="25"/>
        <v/>
      </c>
      <c r="Q53" s="311" t="str">
        <f t="shared" si="26"/>
        <v/>
      </c>
      <c r="R53" s="312"/>
      <c r="S53" s="313"/>
      <c r="T53" s="316"/>
      <c r="U53" s="317"/>
      <c r="V53" s="318"/>
      <c r="X53" s="116"/>
      <c r="Y53" s="113"/>
      <c r="AH53" s="258"/>
    </row>
    <row r="54" spans="2:34" ht="20.100000000000001" customHeight="1">
      <c r="B54" s="224" t="str">
        <f t="shared" si="24"/>
        <v/>
      </c>
      <c r="C54" s="164" t="str">
        <f t="shared" si="14"/>
        <v/>
      </c>
      <c r="D54" s="164" t="str">
        <f t="shared" si="15"/>
        <v/>
      </c>
      <c r="E54" s="164" t="str">
        <f t="shared" si="16"/>
        <v/>
      </c>
      <c r="F54" s="164" t="str">
        <f t="shared" si="17"/>
        <v/>
      </c>
      <c r="G54" s="164" t="str">
        <f t="shared" si="18"/>
        <v/>
      </c>
      <c r="H54" s="164" t="str">
        <f t="shared" si="19"/>
        <v/>
      </c>
      <c r="I54" s="164"/>
      <c r="J54" s="164"/>
      <c r="K54" s="192" t="str">
        <f t="shared" si="20"/>
        <v/>
      </c>
      <c r="L54" s="314" t="str">
        <f t="shared" si="21"/>
        <v/>
      </c>
      <c r="M54" s="315"/>
      <c r="N54" s="168" t="str">
        <f t="shared" si="22"/>
        <v/>
      </c>
      <c r="O54" s="192" t="str">
        <f t="shared" si="23"/>
        <v/>
      </c>
      <c r="P54" s="193" t="str">
        <f t="shared" si="25"/>
        <v/>
      </c>
      <c r="Q54" s="311" t="str">
        <f t="shared" si="26"/>
        <v/>
      </c>
      <c r="R54" s="312"/>
      <c r="S54" s="313"/>
      <c r="T54" s="316"/>
      <c r="U54" s="317"/>
      <c r="V54" s="318"/>
      <c r="AH54" s="258"/>
    </row>
    <row r="55" spans="2:34" s="80" customFormat="1" ht="20.100000000000001" customHeight="1">
      <c r="B55" s="224" t="str">
        <f t="shared" si="24"/>
        <v/>
      </c>
      <c r="C55" s="164" t="str">
        <f t="shared" si="14"/>
        <v/>
      </c>
      <c r="D55" s="164" t="str">
        <f t="shared" si="15"/>
        <v/>
      </c>
      <c r="E55" s="164" t="str">
        <f t="shared" si="16"/>
        <v/>
      </c>
      <c r="F55" s="164" t="str">
        <f t="shared" si="17"/>
        <v/>
      </c>
      <c r="G55" s="164" t="str">
        <f t="shared" si="18"/>
        <v/>
      </c>
      <c r="H55" s="164" t="str">
        <f t="shared" si="19"/>
        <v/>
      </c>
      <c r="I55" s="164"/>
      <c r="J55" s="170"/>
      <c r="K55" s="192" t="str">
        <f t="shared" si="20"/>
        <v/>
      </c>
      <c r="L55" s="314" t="str">
        <f t="shared" si="21"/>
        <v/>
      </c>
      <c r="M55" s="315"/>
      <c r="N55" s="168" t="str">
        <f t="shared" si="22"/>
        <v/>
      </c>
      <c r="O55" s="192" t="str">
        <f t="shared" si="23"/>
        <v/>
      </c>
      <c r="P55" s="193" t="str">
        <f t="shared" si="25"/>
        <v/>
      </c>
      <c r="Q55" s="311" t="str">
        <f t="shared" si="26"/>
        <v/>
      </c>
      <c r="R55" s="312"/>
      <c r="S55" s="313"/>
      <c r="T55" s="316"/>
      <c r="U55" s="317"/>
      <c r="V55" s="318"/>
      <c r="X55" s="116"/>
      <c r="Y55" s="113"/>
      <c r="AH55" s="258"/>
    </row>
    <row r="56" spans="2:34" ht="20.100000000000001" customHeight="1">
      <c r="B56" s="224" t="str">
        <f t="shared" si="24"/>
        <v/>
      </c>
      <c r="C56" s="164" t="str">
        <f t="shared" si="14"/>
        <v/>
      </c>
      <c r="D56" s="164" t="str">
        <f t="shared" si="15"/>
        <v/>
      </c>
      <c r="E56" s="164" t="str">
        <f t="shared" si="16"/>
        <v/>
      </c>
      <c r="F56" s="164" t="str">
        <f t="shared" si="17"/>
        <v/>
      </c>
      <c r="G56" s="164" t="str">
        <f t="shared" si="18"/>
        <v/>
      </c>
      <c r="H56" s="164" t="str">
        <f t="shared" si="19"/>
        <v/>
      </c>
      <c r="I56" s="164"/>
      <c r="J56" s="164"/>
      <c r="K56" s="192" t="str">
        <f t="shared" si="20"/>
        <v/>
      </c>
      <c r="L56" s="314" t="str">
        <f t="shared" si="21"/>
        <v/>
      </c>
      <c r="M56" s="315"/>
      <c r="N56" s="168" t="str">
        <f t="shared" si="22"/>
        <v/>
      </c>
      <c r="O56" s="192" t="str">
        <f t="shared" si="23"/>
        <v/>
      </c>
      <c r="P56" s="193" t="str">
        <f t="shared" si="25"/>
        <v/>
      </c>
      <c r="Q56" s="311" t="str">
        <f t="shared" si="26"/>
        <v/>
      </c>
      <c r="R56" s="312"/>
      <c r="S56" s="313"/>
      <c r="T56" s="316"/>
      <c r="U56" s="317"/>
      <c r="V56" s="318"/>
      <c r="AH56" s="258"/>
    </row>
    <row r="57" spans="2:34" s="80" customFormat="1" ht="20.100000000000001" customHeight="1">
      <c r="B57" s="224" t="str">
        <f t="shared" si="24"/>
        <v/>
      </c>
      <c r="C57" s="164" t="str">
        <f t="shared" si="14"/>
        <v/>
      </c>
      <c r="D57" s="164" t="str">
        <f t="shared" si="15"/>
        <v/>
      </c>
      <c r="E57" s="164" t="str">
        <f t="shared" si="16"/>
        <v/>
      </c>
      <c r="F57" s="164" t="str">
        <f t="shared" si="17"/>
        <v/>
      </c>
      <c r="G57" s="164" t="str">
        <f t="shared" si="18"/>
        <v/>
      </c>
      <c r="H57" s="164" t="str">
        <f t="shared" si="19"/>
        <v/>
      </c>
      <c r="I57" s="164"/>
      <c r="J57" s="170"/>
      <c r="K57" s="192" t="str">
        <f t="shared" si="20"/>
        <v/>
      </c>
      <c r="L57" s="314" t="str">
        <f t="shared" si="21"/>
        <v/>
      </c>
      <c r="M57" s="315"/>
      <c r="N57" s="168" t="str">
        <f t="shared" si="22"/>
        <v/>
      </c>
      <c r="O57" s="192" t="str">
        <f t="shared" si="23"/>
        <v/>
      </c>
      <c r="P57" s="193" t="str">
        <f t="shared" si="25"/>
        <v/>
      </c>
      <c r="Q57" s="311" t="str">
        <f t="shared" si="26"/>
        <v/>
      </c>
      <c r="R57" s="312"/>
      <c r="S57" s="313"/>
      <c r="T57" s="316"/>
      <c r="U57" s="317"/>
      <c r="V57" s="318"/>
      <c r="X57" s="116"/>
      <c r="Y57" s="113"/>
      <c r="AH57" s="258"/>
    </row>
    <row r="58" spans="2:34" s="80" customFormat="1" ht="20.100000000000001" customHeight="1">
      <c r="B58" s="224" t="str">
        <f t="shared" si="24"/>
        <v/>
      </c>
      <c r="C58" s="164" t="str">
        <f t="shared" si="14"/>
        <v/>
      </c>
      <c r="D58" s="164" t="str">
        <f t="shared" si="15"/>
        <v/>
      </c>
      <c r="E58" s="164" t="str">
        <f t="shared" si="16"/>
        <v/>
      </c>
      <c r="F58" s="164" t="str">
        <f t="shared" si="17"/>
        <v/>
      </c>
      <c r="G58" s="164" t="str">
        <f t="shared" si="18"/>
        <v/>
      </c>
      <c r="H58" s="164" t="str">
        <f t="shared" si="19"/>
        <v/>
      </c>
      <c r="I58" s="164"/>
      <c r="J58" s="170"/>
      <c r="K58" s="192" t="str">
        <f t="shared" si="20"/>
        <v/>
      </c>
      <c r="L58" s="314" t="str">
        <f t="shared" si="21"/>
        <v/>
      </c>
      <c r="M58" s="315"/>
      <c r="N58" s="168" t="str">
        <f t="shared" si="22"/>
        <v/>
      </c>
      <c r="O58" s="192" t="str">
        <f t="shared" si="23"/>
        <v/>
      </c>
      <c r="P58" s="193" t="str">
        <f t="shared" si="25"/>
        <v/>
      </c>
      <c r="Q58" s="311" t="str">
        <f t="shared" si="26"/>
        <v/>
      </c>
      <c r="R58" s="312"/>
      <c r="S58" s="313"/>
      <c r="T58" s="316"/>
      <c r="U58" s="317"/>
      <c r="V58" s="318"/>
      <c r="X58" s="116"/>
      <c r="Y58" s="113"/>
      <c r="AH58" s="258"/>
    </row>
    <row r="59" spans="2:34" s="80" customFormat="1" ht="20.100000000000001" customHeight="1">
      <c r="B59" s="224" t="str">
        <f t="shared" si="24"/>
        <v/>
      </c>
      <c r="C59" s="164" t="str">
        <f t="shared" si="14"/>
        <v/>
      </c>
      <c r="D59" s="164" t="str">
        <f t="shared" si="15"/>
        <v/>
      </c>
      <c r="E59" s="164" t="str">
        <f t="shared" si="16"/>
        <v/>
      </c>
      <c r="F59" s="164" t="str">
        <f t="shared" si="17"/>
        <v/>
      </c>
      <c r="G59" s="164" t="str">
        <f t="shared" si="18"/>
        <v/>
      </c>
      <c r="H59" s="164" t="str">
        <f t="shared" si="19"/>
        <v/>
      </c>
      <c r="I59" s="164"/>
      <c r="J59" s="170"/>
      <c r="K59" s="192" t="str">
        <f t="shared" si="20"/>
        <v/>
      </c>
      <c r="L59" s="314" t="str">
        <f t="shared" si="21"/>
        <v/>
      </c>
      <c r="M59" s="315"/>
      <c r="N59" s="168" t="str">
        <f t="shared" si="22"/>
        <v/>
      </c>
      <c r="O59" s="192" t="str">
        <f t="shared" si="23"/>
        <v/>
      </c>
      <c r="P59" s="193" t="str">
        <f t="shared" si="25"/>
        <v/>
      </c>
      <c r="Q59" s="311" t="str">
        <f t="shared" si="26"/>
        <v/>
      </c>
      <c r="R59" s="312"/>
      <c r="S59" s="313"/>
      <c r="T59" s="316"/>
      <c r="U59" s="317"/>
      <c r="V59" s="318"/>
      <c r="X59" s="116"/>
      <c r="Y59" s="113"/>
      <c r="AH59" s="258"/>
    </row>
    <row r="60" spans="2:34" s="80" customFormat="1" ht="20.100000000000001" customHeight="1">
      <c r="B60" s="224" t="str">
        <f t="shared" si="24"/>
        <v/>
      </c>
      <c r="C60" s="164" t="str">
        <f t="shared" si="14"/>
        <v/>
      </c>
      <c r="D60" s="164" t="str">
        <f t="shared" si="15"/>
        <v/>
      </c>
      <c r="E60" s="164" t="str">
        <f t="shared" si="16"/>
        <v/>
      </c>
      <c r="F60" s="164" t="str">
        <f t="shared" si="17"/>
        <v/>
      </c>
      <c r="G60" s="164" t="str">
        <f t="shared" si="18"/>
        <v/>
      </c>
      <c r="H60" s="164" t="str">
        <f t="shared" si="19"/>
        <v/>
      </c>
      <c r="I60" s="164"/>
      <c r="J60" s="170"/>
      <c r="K60" s="192" t="str">
        <f t="shared" si="20"/>
        <v/>
      </c>
      <c r="L60" s="314" t="str">
        <f t="shared" si="21"/>
        <v/>
      </c>
      <c r="M60" s="315"/>
      <c r="N60" s="168" t="str">
        <f t="shared" si="22"/>
        <v/>
      </c>
      <c r="O60" s="192" t="str">
        <f t="shared" si="23"/>
        <v/>
      </c>
      <c r="P60" s="193" t="str">
        <f t="shared" si="25"/>
        <v/>
      </c>
      <c r="Q60" s="311" t="str">
        <f t="shared" si="26"/>
        <v/>
      </c>
      <c r="R60" s="312"/>
      <c r="S60" s="313"/>
      <c r="T60" s="316"/>
      <c r="U60" s="317"/>
      <c r="V60" s="318"/>
      <c r="X60" s="116"/>
      <c r="Y60" s="113"/>
      <c r="AH60" s="258"/>
    </row>
    <row r="61" spans="2:34" s="80" customFormat="1" ht="20.100000000000001" customHeight="1">
      <c r="B61" s="224" t="str">
        <f t="shared" si="24"/>
        <v/>
      </c>
      <c r="C61" s="164" t="str">
        <f t="shared" si="14"/>
        <v/>
      </c>
      <c r="D61" s="164" t="str">
        <f t="shared" si="15"/>
        <v/>
      </c>
      <c r="E61" s="164" t="str">
        <f t="shared" si="16"/>
        <v/>
      </c>
      <c r="F61" s="164" t="str">
        <f t="shared" si="17"/>
        <v/>
      </c>
      <c r="G61" s="164" t="str">
        <f t="shared" si="18"/>
        <v/>
      </c>
      <c r="H61" s="164" t="str">
        <f t="shared" si="19"/>
        <v/>
      </c>
      <c r="I61" s="164"/>
      <c r="J61" s="170"/>
      <c r="K61" s="192" t="str">
        <f t="shared" si="20"/>
        <v/>
      </c>
      <c r="L61" s="314" t="str">
        <f t="shared" si="21"/>
        <v/>
      </c>
      <c r="M61" s="315"/>
      <c r="N61" s="168" t="str">
        <f t="shared" si="22"/>
        <v/>
      </c>
      <c r="O61" s="192" t="str">
        <f t="shared" si="23"/>
        <v/>
      </c>
      <c r="P61" s="193" t="str">
        <f t="shared" si="25"/>
        <v/>
      </c>
      <c r="Q61" s="311" t="str">
        <f t="shared" si="26"/>
        <v/>
      </c>
      <c r="R61" s="312"/>
      <c r="S61" s="313"/>
      <c r="T61" s="316"/>
      <c r="U61" s="317"/>
      <c r="V61" s="318"/>
      <c r="X61" s="116"/>
      <c r="Y61" s="113"/>
      <c r="AH61" s="258"/>
    </row>
    <row r="62" spans="2:34" s="80" customFormat="1" ht="20.100000000000001" customHeight="1">
      <c r="B62" s="224" t="str">
        <f t="shared" si="24"/>
        <v/>
      </c>
      <c r="C62" s="164" t="str">
        <f t="shared" si="14"/>
        <v/>
      </c>
      <c r="D62" s="164" t="str">
        <f t="shared" si="15"/>
        <v/>
      </c>
      <c r="E62" s="164" t="str">
        <f t="shared" si="16"/>
        <v/>
      </c>
      <c r="F62" s="164" t="str">
        <f t="shared" si="17"/>
        <v/>
      </c>
      <c r="G62" s="164" t="str">
        <f t="shared" si="18"/>
        <v/>
      </c>
      <c r="H62" s="164" t="str">
        <f t="shared" si="19"/>
        <v/>
      </c>
      <c r="I62" s="164"/>
      <c r="J62" s="170"/>
      <c r="K62" s="192" t="str">
        <f t="shared" si="20"/>
        <v/>
      </c>
      <c r="L62" s="314" t="str">
        <f t="shared" si="21"/>
        <v/>
      </c>
      <c r="M62" s="315"/>
      <c r="N62" s="168" t="str">
        <f t="shared" si="22"/>
        <v/>
      </c>
      <c r="O62" s="192" t="str">
        <f t="shared" si="23"/>
        <v/>
      </c>
      <c r="P62" s="193" t="str">
        <f t="shared" si="25"/>
        <v/>
      </c>
      <c r="Q62" s="311" t="str">
        <f t="shared" si="26"/>
        <v/>
      </c>
      <c r="R62" s="312"/>
      <c r="S62" s="313"/>
      <c r="T62" s="316"/>
      <c r="U62" s="317"/>
      <c r="V62" s="318"/>
      <c r="X62" s="116"/>
      <c r="Y62" s="113"/>
      <c r="AH62" s="258"/>
    </row>
    <row r="63" spans="2:34" s="80" customFormat="1" ht="20.100000000000001" customHeight="1" thickBot="1">
      <c r="B63" s="260" t="str">
        <f t="shared" si="24"/>
        <v/>
      </c>
      <c r="C63" s="171" t="str">
        <f t="shared" si="14"/>
        <v/>
      </c>
      <c r="D63" s="171" t="str">
        <f>IF($AE63=2,IF($Y63="","",$Y63),"")</f>
        <v/>
      </c>
      <c r="E63" s="171" t="str">
        <f>IF($AE63=3,IF($Y63="","",$Y63),"")</f>
        <v/>
      </c>
      <c r="F63" s="171" t="str">
        <f>IF($AE63=4,IF($Y63="","",$Y63),"")</f>
        <v/>
      </c>
      <c r="G63" s="171" t="str">
        <f>IF($AE63=5,IF($Y63="","",$Y63),"")</f>
        <v/>
      </c>
      <c r="H63" s="171" t="str">
        <f>IF($AE63=6,IF($Y63="","",$Y63),"")</f>
        <v/>
      </c>
      <c r="I63" s="171"/>
      <c r="J63" s="172"/>
      <c r="K63" s="198" t="str">
        <f t="shared" si="20"/>
        <v/>
      </c>
      <c r="L63" s="338" t="str">
        <f t="shared" si="21"/>
        <v/>
      </c>
      <c r="M63" s="339"/>
      <c r="N63" s="173" t="str">
        <f t="shared" si="22"/>
        <v/>
      </c>
      <c r="O63" s="198" t="str">
        <f t="shared" si="23"/>
        <v/>
      </c>
      <c r="P63" s="199" t="str">
        <f t="shared" si="25"/>
        <v/>
      </c>
      <c r="Q63" s="340" t="str">
        <f t="shared" si="26"/>
        <v/>
      </c>
      <c r="R63" s="341"/>
      <c r="S63" s="342"/>
      <c r="T63" s="349"/>
      <c r="U63" s="350"/>
      <c r="V63" s="351"/>
      <c r="X63" s="116"/>
      <c r="Y63" s="113"/>
      <c r="AH63" s="258"/>
    </row>
    <row r="64" spans="2:34" s="80" customFormat="1" ht="20.100000000000001" customHeight="1">
      <c r="B64" s="175"/>
      <c r="C64" s="176"/>
      <c r="D64" s="176"/>
      <c r="E64" s="176"/>
      <c r="F64" s="176"/>
      <c r="G64" s="176"/>
      <c r="H64" s="176"/>
      <c r="I64" s="176"/>
      <c r="J64" s="176"/>
      <c r="K64" s="177"/>
      <c r="L64" s="178"/>
      <c r="M64" s="178"/>
      <c r="N64" s="178"/>
      <c r="O64" s="177"/>
      <c r="P64" s="178"/>
      <c r="Q64" s="177"/>
      <c r="R64" s="179"/>
      <c r="S64" s="179"/>
      <c r="T64" s="180"/>
      <c r="U64" s="180"/>
      <c r="V64" s="180"/>
      <c r="X64" s="116"/>
      <c r="Y64" s="113"/>
      <c r="AH64" s="163"/>
    </row>
  </sheetData>
  <mergeCells count="137">
    <mergeCell ref="C7:F7"/>
    <mergeCell ref="K17:M17"/>
    <mergeCell ref="K39:M39"/>
    <mergeCell ref="L40:M40"/>
    <mergeCell ref="L47:M47"/>
    <mergeCell ref="T47:V47"/>
    <mergeCell ref="T43:V43"/>
    <mergeCell ref="T44:V44"/>
    <mergeCell ref="Q40:S40"/>
    <mergeCell ref="Q41:S41"/>
    <mergeCell ref="Q42:S42"/>
    <mergeCell ref="L30:M30"/>
    <mergeCell ref="L31:M31"/>
    <mergeCell ref="T39:V39"/>
    <mergeCell ref="H8:I8"/>
    <mergeCell ref="L32:M32"/>
    <mergeCell ref="T31:V31"/>
    <mergeCell ref="T32:V32"/>
    <mergeCell ref="T30:V30"/>
    <mergeCell ref="Q30:S30"/>
    <mergeCell ref="Q31:S31"/>
    <mergeCell ref="O39:P39"/>
    <mergeCell ref="Q32:S32"/>
    <mergeCell ref="Q39:S39"/>
    <mergeCell ref="L48:M48"/>
    <mergeCell ref="T48:V48"/>
    <mergeCell ref="L49:M49"/>
    <mergeCell ref="T49:V49"/>
    <mergeCell ref="C8:F8"/>
    <mergeCell ref="C9:F9"/>
    <mergeCell ref="C11:F11"/>
    <mergeCell ref="C12:F12"/>
    <mergeCell ref="L63:M63"/>
    <mergeCell ref="T63:V63"/>
    <mergeCell ref="L62:M62"/>
    <mergeCell ref="T62:V62"/>
    <mergeCell ref="Q63:S63"/>
    <mergeCell ref="Q62:S62"/>
    <mergeCell ref="L43:M43"/>
    <mergeCell ref="L61:M61"/>
    <mergeCell ref="T61:V61"/>
    <mergeCell ref="L59:M59"/>
    <mergeCell ref="T59:V59"/>
    <mergeCell ref="L45:M45"/>
    <mergeCell ref="T45:V45"/>
    <mergeCell ref="L46:M46"/>
    <mergeCell ref="T46:V46"/>
    <mergeCell ref="L54:M54"/>
    <mergeCell ref="T54:V54"/>
    <mergeCell ref="T52:V52"/>
    <mergeCell ref="T56:V56"/>
    <mergeCell ref="T57:V57"/>
    <mergeCell ref="T60:V60"/>
    <mergeCell ref="L50:M50"/>
    <mergeCell ref="T50:V50"/>
    <mergeCell ref="L58:M58"/>
    <mergeCell ref="T58:V58"/>
    <mergeCell ref="L51:M51"/>
    <mergeCell ref="T51:V51"/>
    <mergeCell ref="L52:M52"/>
    <mergeCell ref="Q51:S51"/>
    <mergeCell ref="L55:M55"/>
    <mergeCell ref="T55:V55"/>
    <mergeCell ref="L56:M56"/>
    <mergeCell ref="L53:M53"/>
    <mergeCell ref="T53:V53"/>
    <mergeCell ref="L57:M57"/>
    <mergeCell ref="L44:M44"/>
    <mergeCell ref="L41:M41"/>
    <mergeCell ref="T41:V41"/>
    <mergeCell ref="L42:M42"/>
    <mergeCell ref="T40:V40"/>
    <mergeCell ref="T23:V23"/>
    <mergeCell ref="T42:V42"/>
    <mergeCell ref="L29:M29"/>
    <mergeCell ref="L19:M19"/>
    <mergeCell ref="L23:M23"/>
    <mergeCell ref="L24:M24"/>
    <mergeCell ref="L25:M25"/>
    <mergeCell ref="T19:V19"/>
    <mergeCell ref="T29:V29"/>
    <mergeCell ref="T25:V25"/>
    <mergeCell ref="T26:V26"/>
    <mergeCell ref="T27:V27"/>
    <mergeCell ref="T28:V28"/>
    <mergeCell ref="L26:M26"/>
    <mergeCell ref="L27:M27"/>
    <mergeCell ref="L28:M28"/>
    <mergeCell ref="Q25:S25"/>
    <mergeCell ref="Q26:S26"/>
    <mergeCell ref="Q27:S27"/>
    <mergeCell ref="Q28:S28"/>
    <mergeCell ref="Q29:S29"/>
    <mergeCell ref="L20:M20"/>
    <mergeCell ref="L21:M21"/>
    <mergeCell ref="Q20:S20"/>
    <mergeCell ref="Q21:S21"/>
    <mergeCell ref="Q22:S22"/>
    <mergeCell ref="T20:V20"/>
    <mergeCell ref="T21:V21"/>
    <mergeCell ref="T22:V22"/>
    <mergeCell ref="L22:M22"/>
    <mergeCell ref="Q24:S24"/>
    <mergeCell ref="Q23:S23"/>
    <mergeCell ref="R16:V16"/>
    <mergeCell ref="C17:J17"/>
    <mergeCell ref="Q17:S17"/>
    <mergeCell ref="O17:P17"/>
    <mergeCell ref="L18:M18"/>
    <mergeCell ref="Q18:S18"/>
    <mergeCell ref="Q19:S19"/>
    <mergeCell ref="T17:V17"/>
    <mergeCell ref="T18:V18"/>
    <mergeCell ref="D4:I4"/>
    <mergeCell ref="Q11:T11"/>
    <mergeCell ref="T4:U4"/>
    <mergeCell ref="C39:J39"/>
    <mergeCell ref="Q61:S61"/>
    <mergeCell ref="Q59:S59"/>
    <mergeCell ref="Q60:S60"/>
    <mergeCell ref="Q47:S47"/>
    <mergeCell ref="Q48:S48"/>
    <mergeCell ref="Q49:S49"/>
    <mergeCell ref="Q50:S50"/>
    <mergeCell ref="Q57:S57"/>
    <mergeCell ref="Q43:S43"/>
    <mergeCell ref="Q44:S44"/>
    <mergeCell ref="Q45:S45"/>
    <mergeCell ref="Q46:S46"/>
    <mergeCell ref="Q58:S58"/>
    <mergeCell ref="L60:M60"/>
    <mergeCell ref="Q52:S52"/>
    <mergeCell ref="Q53:S53"/>
    <mergeCell ref="Q54:S54"/>
    <mergeCell ref="Q55:S55"/>
    <mergeCell ref="Q56:S56"/>
    <mergeCell ref="T24:V24"/>
  </mergeCells>
  <phoneticPr fontId="2"/>
  <pageMargins left="0" right="0" top="0.59055118110236227" bottom="0" header="0.31496062992125984" footer="0"/>
  <pageSetup paperSize="9" orientation="landscape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>
      <selection activeCell="B31" sqref="B31:C32"/>
    </sheetView>
  </sheetViews>
  <sheetFormatPr defaultRowHeight="14.25"/>
  <cols>
    <col min="1" max="1" width="3.75" style="57" customWidth="1"/>
    <col min="2" max="2" width="27.375" style="57" customWidth="1"/>
    <col min="3" max="3" width="25.25" style="57" customWidth="1"/>
    <col min="4" max="4" width="11.625" style="57" customWidth="1"/>
    <col min="5" max="5" width="5.875" style="57" customWidth="1"/>
    <col min="6" max="6" width="14.625" style="57" customWidth="1"/>
    <col min="7" max="7" width="13.375" style="57" customWidth="1"/>
    <col min="8" max="8" width="4.75" style="57" customWidth="1"/>
    <col min="9" max="9" width="18.625" style="57" customWidth="1"/>
    <col min="10" max="10" width="0" style="57" hidden="1" customWidth="1"/>
    <col min="11" max="11" width="13.25" style="57" customWidth="1"/>
    <col min="12" max="12" width="23.75" style="57" customWidth="1"/>
    <col min="13" max="13" width="3.625" style="57" customWidth="1"/>
    <col min="14" max="16384" width="9" style="57"/>
  </cols>
  <sheetData>
    <row r="1" spans="1:13" ht="15" customHeight="1" thickBot="1">
      <c r="A1" s="78"/>
      <c r="B1" s="58"/>
      <c r="C1" s="58"/>
      <c r="D1" s="81"/>
      <c r="E1" s="81"/>
      <c r="F1" s="81"/>
      <c r="G1" s="81"/>
      <c r="H1" s="81"/>
      <c r="I1" s="59"/>
      <c r="J1" s="59" t="s">
        <v>164</v>
      </c>
      <c r="K1" s="59"/>
      <c r="L1" s="60"/>
      <c r="M1" s="78"/>
    </row>
    <row r="2" spans="1:13" ht="15" customHeight="1">
      <c r="A2" s="78"/>
      <c r="B2" s="123" t="s">
        <v>169</v>
      </c>
      <c r="C2" s="364"/>
      <c r="D2" s="365"/>
      <c r="E2" s="365"/>
      <c r="F2" s="365"/>
      <c r="G2" s="365"/>
      <c r="H2" s="365"/>
      <c r="I2" s="365"/>
      <c r="J2" s="63" t="s">
        <v>165</v>
      </c>
      <c r="K2" s="64"/>
      <c r="L2" s="124"/>
      <c r="M2" s="78"/>
    </row>
    <row r="3" spans="1:13" ht="28.5" customHeight="1" thickBot="1">
      <c r="A3" s="78"/>
      <c r="B3" s="88" t="s">
        <v>170</v>
      </c>
      <c r="C3" s="366"/>
      <c r="D3" s="367"/>
      <c r="E3" s="367"/>
      <c r="F3" s="367"/>
      <c r="G3" s="367"/>
      <c r="H3" s="367"/>
      <c r="I3" s="367"/>
      <c r="J3" s="89" t="s">
        <v>166</v>
      </c>
      <c r="K3" s="90"/>
      <c r="L3" s="91"/>
      <c r="M3" s="78"/>
    </row>
    <row r="4" spans="1:13" ht="27" customHeight="1" thickBot="1">
      <c r="A4" s="78"/>
      <c r="B4" s="59"/>
      <c r="C4" s="59"/>
      <c r="D4" s="59"/>
      <c r="E4" s="59"/>
      <c r="F4" s="66"/>
      <c r="G4" s="67"/>
      <c r="H4" s="67"/>
      <c r="I4" s="59"/>
      <c r="J4" s="59" t="s">
        <v>167</v>
      </c>
      <c r="K4" s="65"/>
      <c r="L4" s="59"/>
      <c r="M4" s="78"/>
    </row>
    <row r="5" spans="1:13" ht="21.75" customHeight="1">
      <c r="A5" s="78"/>
      <c r="B5" s="362" t="s">
        <v>125</v>
      </c>
      <c r="C5" s="363"/>
      <c r="D5" s="371" t="s">
        <v>152</v>
      </c>
      <c r="E5" s="372"/>
      <c r="F5" s="93" t="s">
        <v>126</v>
      </c>
      <c r="G5" s="371" t="s">
        <v>127</v>
      </c>
      <c r="H5" s="372"/>
      <c r="I5" s="92" t="s">
        <v>120</v>
      </c>
      <c r="J5" s="92"/>
      <c r="K5" s="356" t="s">
        <v>128</v>
      </c>
      <c r="L5" s="357"/>
      <c r="M5" s="79"/>
    </row>
    <row r="6" spans="1:13" ht="15" customHeight="1">
      <c r="A6" s="78"/>
      <c r="B6" s="358"/>
      <c r="C6" s="368"/>
      <c r="D6" s="142" t="str">
        <f>+IF(O6="","",IF(INT(O6),INT(O6),"0"))</f>
        <v/>
      </c>
      <c r="E6" s="134" t="str">
        <f>+IF(O6="","",IF(O6-INT(O6),O6-INT(O6),""))</f>
        <v/>
      </c>
      <c r="F6" s="131"/>
      <c r="G6" s="146" t="str">
        <f t="shared" ref="G6:G11" si="0">+IF(OR(P6="",F6="式"),"",IF(INT(P6),INT(P6),"0"))</f>
        <v/>
      </c>
      <c r="H6" s="138" t="str">
        <f t="shared" ref="H6:H11" si="1">+IF(OR(P6="",F6="式"),"",IF(P6-INT(P6),P6-INT(P6),""))</f>
        <v/>
      </c>
      <c r="I6" s="107" t="str">
        <f>IF(O6="","",+INT(O6*P6))</f>
        <v/>
      </c>
      <c r="J6" s="150"/>
      <c r="K6" s="125"/>
      <c r="L6" s="101"/>
      <c r="M6" s="78"/>
    </row>
    <row r="7" spans="1:13" ht="15" customHeight="1">
      <c r="A7" s="78"/>
      <c r="B7" s="352"/>
      <c r="C7" s="369"/>
      <c r="D7" s="143" t="str">
        <f>+IF(O7="","",IF(INT(O7),INT(O7),"0"))</f>
        <v/>
      </c>
      <c r="E7" s="135" t="str">
        <f>+IF(O7="","",IF(O7-INT(O7),O7-INT(O7),""))</f>
        <v/>
      </c>
      <c r="F7" s="132"/>
      <c r="G7" s="147" t="str">
        <f t="shared" si="0"/>
        <v/>
      </c>
      <c r="H7" s="139" t="str">
        <f t="shared" si="1"/>
        <v/>
      </c>
      <c r="I7" s="108" t="str">
        <f t="shared" ref="I7:I41" si="2">IF(O7="","",+INT(O7*P7))</f>
        <v/>
      </c>
      <c r="J7" s="151"/>
      <c r="K7" s="126" t="s">
        <v>168</v>
      </c>
      <c r="L7" s="102"/>
      <c r="M7" s="78"/>
    </row>
    <row r="8" spans="1:13" ht="15" customHeight="1">
      <c r="A8" s="78"/>
      <c r="B8" s="354"/>
      <c r="C8" s="370"/>
      <c r="D8" s="144" t="str">
        <f>+IF(O8="","",IF(INT(O8),INT(O8),"0"))</f>
        <v/>
      </c>
      <c r="E8" s="136" t="str">
        <f>+IF(O8="","",IF(O8-INT(O8),O8-INT(O8),""))</f>
        <v/>
      </c>
      <c r="F8" s="133"/>
      <c r="G8" s="148" t="str">
        <f t="shared" si="0"/>
        <v/>
      </c>
      <c r="H8" s="140" t="str">
        <f t="shared" si="1"/>
        <v/>
      </c>
      <c r="I8" s="109" t="str">
        <f t="shared" si="2"/>
        <v/>
      </c>
      <c r="J8" s="152"/>
      <c r="K8" s="127" t="s">
        <v>168</v>
      </c>
      <c r="L8" s="128"/>
      <c r="M8" s="78"/>
    </row>
    <row r="9" spans="1:13" ht="15" customHeight="1">
      <c r="A9" s="78"/>
      <c r="B9" s="358"/>
      <c r="C9" s="359"/>
      <c r="D9" s="142" t="str">
        <f t="shared" ref="D9:D41" si="3">+IF(O9="","",IF(INT(O9),INT(O9),"0"))</f>
        <v/>
      </c>
      <c r="E9" s="134" t="str">
        <f t="shared" ref="E9:E41" si="4">+IF(O9="","",IF(O9-INT(O9),O9-INT(O9),""))</f>
        <v/>
      </c>
      <c r="F9" s="103"/>
      <c r="G9" s="146" t="str">
        <f t="shared" si="0"/>
        <v/>
      </c>
      <c r="H9" s="138" t="str">
        <f t="shared" si="1"/>
        <v/>
      </c>
      <c r="I9" s="107" t="str">
        <f t="shared" si="2"/>
        <v/>
      </c>
      <c r="J9" s="70"/>
      <c r="K9" s="125" t="s">
        <v>168</v>
      </c>
      <c r="L9" s="101"/>
      <c r="M9" s="78"/>
    </row>
    <row r="10" spans="1:13" ht="15" customHeight="1">
      <c r="A10" s="78"/>
      <c r="B10" s="352"/>
      <c r="C10" s="353"/>
      <c r="D10" s="143" t="str">
        <f t="shared" si="3"/>
        <v/>
      </c>
      <c r="E10" s="135" t="str">
        <f t="shared" si="4"/>
        <v/>
      </c>
      <c r="F10" s="104"/>
      <c r="G10" s="147" t="str">
        <f t="shared" si="0"/>
        <v/>
      </c>
      <c r="H10" s="139" t="str">
        <f t="shared" si="1"/>
        <v/>
      </c>
      <c r="I10" s="108" t="str">
        <f t="shared" si="2"/>
        <v/>
      </c>
      <c r="J10" s="87"/>
      <c r="K10" s="126" t="s">
        <v>168</v>
      </c>
      <c r="L10" s="102"/>
      <c r="M10" s="78"/>
    </row>
    <row r="11" spans="1:13" ht="15" customHeight="1">
      <c r="A11" s="78"/>
      <c r="B11" s="354"/>
      <c r="C11" s="355"/>
      <c r="D11" s="144" t="str">
        <f t="shared" si="3"/>
        <v/>
      </c>
      <c r="E11" s="136" t="str">
        <f t="shared" si="4"/>
        <v/>
      </c>
      <c r="F11" s="105"/>
      <c r="G11" s="148" t="str">
        <f t="shared" si="0"/>
        <v/>
      </c>
      <c r="H11" s="140" t="str">
        <f t="shared" si="1"/>
        <v/>
      </c>
      <c r="I11" s="109" t="str">
        <f t="shared" si="2"/>
        <v/>
      </c>
      <c r="J11" s="69"/>
      <c r="K11" s="127" t="s">
        <v>168</v>
      </c>
      <c r="L11" s="128"/>
      <c r="M11" s="78"/>
    </row>
    <row r="12" spans="1:13" ht="15" customHeight="1">
      <c r="A12" s="78"/>
      <c r="B12" s="358"/>
      <c r="C12" s="359"/>
      <c r="D12" s="142" t="str">
        <f t="shared" si="3"/>
        <v/>
      </c>
      <c r="E12" s="134" t="str">
        <f t="shared" si="4"/>
        <v/>
      </c>
      <c r="F12" s="103"/>
      <c r="G12" s="146" t="str">
        <f t="shared" ref="G12:G41" si="5">+IF(OR(P12="",F12="式"),"",IF(INT(P12),INT(P12),"0"))</f>
        <v/>
      </c>
      <c r="H12" s="138" t="str">
        <f t="shared" ref="H12:H41" si="6">+IF(OR(P12="",F12="式"),"",IF(P12-INT(P12),P12-INT(P12),""))</f>
        <v/>
      </c>
      <c r="I12" s="107" t="str">
        <f t="shared" si="2"/>
        <v/>
      </c>
      <c r="J12" s="70"/>
      <c r="K12" s="125"/>
      <c r="L12" s="101"/>
      <c r="M12" s="78"/>
    </row>
    <row r="13" spans="1:13" ht="15" customHeight="1">
      <c r="A13" s="78"/>
      <c r="B13" s="352"/>
      <c r="C13" s="353"/>
      <c r="D13" s="143" t="str">
        <f t="shared" si="3"/>
        <v/>
      </c>
      <c r="E13" s="135" t="str">
        <f t="shared" si="4"/>
        <v/>
      </c>
      <c r="F13" s="104"/>
      <c r="G13" s="147" t="str">
        <f t="shared" si="5"/>
        <v/>
      </c>
      <c r="H13" s="139" t="str">
        <f t="shared" si="6"/>
        <v/>
      </c>
      <c r="I13" s="108" t="str">
        <f t="shared" si="2"/>
        <v/>
      </c>
      <c r="J13" s="87"/>
      <c r="K13" s="126"/>
      <c r="L13" s="102"/>
      <c r="M13" s="78"/>
    </row>
    <row r="14" spans="1:13" ht="15" customHeight="1">
      <c r="A14" s="78"/>
      <c r="B14" s="354"/>
      <c r="C14" s="355"/>
      <c r="D14" s="144" t="str">
        <f t="shared" si="3"/>
        <v/>
      </c>
      <c r="E14" s="136" t="str">
        <f t="shared" si="4"/>
        <v/>
      </c>
      <c r="F14" s="105"/>
      <c r="G14" s="148" t="str">
        <f t="shared" si="5"/>
        <v/>
      </c>
      <c r="H14" s="140" t="str">
        <f t="shared" si="6"/>
        <v/>
      </c>
      <c r="I14" s="109" t="str">
        <f t="shared" si="2"/>
        <v/>
      </c>
      <c r="J14" s="69"/>
      <c r="K14" s="127"/>
      <c r="L14" s="128"/>
      <c r="M14" s="78"/>
    </row>
    <row r="15" spans="1:13" ht="15" customHeight="1">
      <c r="A15" s="78"/>
      <c r="B15" s="358"/>
      <c r="C15" s="359"/>
      <c r="D15" s="142" t="str">
        <f t="shared" si="3"/>
        <v/>
      </c>
      <c r="E15" s="134" t="str">
        <f t="shared" si="4"/>
        <v/>
      </c>
      <c r="F15" s="103"/>
      <c r="G15" s="146" t="str">
        <f t="shared" si="5"/>
        <v/>
      </c>
      <c r="H15" s="138" t="str">
        <f t="shared" si="6"/>
        <v/>
      </c>
      <c r="I15" s="107" t="str">
        <f t="shared" si="2"/>
        <v/>
      </c>
      <c r="J15" s="70"/>
      <c r="K15" s="125"/>
      <c r="L15" s="101"/>
      <c r="M15" s="78"/>
    </row>
    <row r="16" spans="1:13" ht="15" customHeight="1">
      <c r="A16" s="78"/>
      <c r="B16" s="352"/>
      <c r="C16" s="353"/>
      <c r="D16" s="143" t="str">
        <f t="shared" si="3"/>
        <v/>
      </c>
      <c r="E16" s="135" t="str">
        <f t="shared" si="4"/>
        <v/>
      </c>
      <c r="F16" s="104"/>
      <c r="G16" s="147" t="str">
        <f t="shared" si="5"/>
        <v/>
      </c>
      <c r="H16" s="139" t="str">
        <f t="shared" si="6"/>
        <v/>
      </c>
      <c r="I16" s="108" t="str">
        <f t="shared" si="2"/>
        <v/>
      </c>
      <c r="J16" s="87"/>
      <c r="K16" s="126"/>
      <c r="L16" s="102"/>
      <c r="M16" s="78"/>
    </row>
    <row r="17" spans="1:13" ht="15" customHeight="1">
      <c r="A17" s="78"/>
      <c r="B17" s="354"/>
      <c r="C17" s="355"/>
      <c r="D17" s="144" t="str">
        <f t="shared" si="3"/>
        <v/>
      </c>
      <c r="E17" s="136" t="str">
        <f t="shared" si="4"/>
        <v/>
      </c>
      <c r="F17" s="105"/>
      <c r="G17" s="148" t="str">
        <f t="shared" si="5"/>
        <v/>
      </c>
      <c r="H17" s="140" t="str">
        <f t="shared" si="6"/>
        <v/>
      </c>
      <c r="I17" s="109" t="str">
        <f t="shared" si="2"/>
        <v/>
      </c>
      <c r="J17" s="69"/>
      <c r="K17" s="127"/>
      <c r="L17" s="128"/>
      <c r="M17" s="78"/>
    </row>
    <row r="18" spans="1:13" ht="15" customHeight="1">
      <c r="A18" s="78"/>
      <c r="B18" s="358"/>
      <c r="C18" s="359"/>
      <c r="D18" s="142" t="str">
        <f t="shared" si="3"/>
        <v/>
      </c>
      <c r="E18" s="134" t="str">
        <f t="shared" si="4"/>
        <v/>
      </c>
      <c r="F18" s="103"/>
      <c r="G18" s="146" t="str">
        <f t="shared" si="5"/>
        <v/>
      </c>
      <c r="H18" s="138" t="str">
        <f t="shared" si="6"/>
        <v/>
      </c>
      <c r="I18" s="107" t="str">
        <f t="shared" si="2"/>
        <v/>
      </c>
      <c r="J18" s="70"/>
      <c r="K18" s="125"/>
      <c r="L18" s="101"/>
      <c r="M18" s="78"/>
    </row>
    <row r="19" spans="1:13" ht="15" customHeight="1">
      <c r="A19" s="78"/>
      <c r="B19" s="352"/>
      <c r="C19" s="353"/>
      <c r="D19" s="143" t="str">
        <f t="shared" si="3"/>
        <v/>
      </c>
      <c r="E19" s="135" t="str">
        <f t="shared" si="4"/>
        <v/>
      </c>
      <c r="F19" s="104"/>
      <c r="G19" s="147" t="str">
        <f t="shared" si="5"/>
        <v/>
      </c>
      <c r="H19" s="139" t="str">
        <f t="shared" si="6"/>
        <v/>
      </c>
      <c r="I19" s="108" t="str">
        <f t="shared" si="2"/>
        <v/>
      </c>
      <c r="J19" s="87"/>
      <c r="K19" s="126"/>
      <c r="L19" s="102"/>
      <c r="M19" s="78"/>
    </row>
    <row r="20" spans="1:13" ht="15" customHeight="1">
      <c r="A20" s="78"/>
      <c r="B20" s="354"/>
      <c r="C20" s="355"/>
      <c r="D20" s="144" t="str">
        <f t="shared" si="3"/>
        <v/>
      </c>
      <c r="E20" s="136" t="str">
        <f t="shared" si="4"/>
        <v/>
      </c>
      <c r="F20" s="105"/>
      <c r="G20" s="148" t="str">
        <f t="shared" si="5"/>
        <v/>
      </c>
      <c r="H20" s="140" t="str">
        <f t="shared" si="6"/>
        <v/>
      </c>
      <c r="I20" s="109" t="str">
        <f t="shared" si="2"/>
        <v/>
      </c>
      <c r="J20" s="69"/>
      <c r="K20" s="127"/>
      <c r="L20" s="128"/>
      <c r="M20" s="78"/>
    </row>
    <row r="21" spans="1:13" ht="15" customHeight="1">
      <c r="A21" s="78"/>
      <c r="B21" s="358"/>
      <c r="C21" s="359"/>
      <c r="D21" s="142" t="str">
        <f t="shared" si="3"/>
        <v/>
      </c>
      <c r="E21" s="134" t="str">
        <f t="shared" si="4"/>
        <v/>
      </c>
      <c r="F21" s="103"/>
      <c r="G21" s="146" t="str">
        <f t="shared" si="5"/>
        <v/>
      </c>
      <c r="H21" s="138" t="str">
        <f t="shared" si="6"/>
        <v/>
      </c>
      <c r="I21" s="107" t="str">
        <f t="shared" si="2"/>
        <v/>
      </c>
      <c r="J21" s="70"/>
      <c r="K21" s="125"/>
      <c r="L21" s="101"/>
      <c r="M21" s="78"/>
    </row>
    <row r="22" spans="1:13" ht="15" customHeight="1">
      <c r="A22" s="78"/>
      <c r="B22" s="352"/>
      <c r="C22" s="353"/>
      <c r="D22" s="143" t="str">
        <f t="shared" si="3"/>
        <v/>
      </c>
      <c r="E22" s="135" t="str">
        <f t="shared" si="4"/>
        <v/>
      </c>
      <c r="F22" s="104"/>
      <c r="G22" s="147" t="str">
        <f t="shared" si="5"/>
        <v/>
      </c>
      <c r="H22" s="139" t="str">
        <f t="shared" si="6"/>
        <v/>
      </c>
      <c r="I22" s="108" t="str">
        <f t="shared" si="2"/>
        <v/>
      </c>
      <c r="J22" s="87"/>
      <c r="K22" s="126"/>
      <c r="L22" s="102"/>
      <c r="M22" s="78"/>
    </row>
    <row r="23" spans="1:13" ht="15" customHeight="1">
      <c r="A23" s="78"/>
      <c r="B23" s="354"/>
      <c r="C23" s="355"/>
      <c r="D23" s="144" t="str">
        <f t="shared" si="3"/>
        <v/>
      </c>
      <c r="E23" s="136" t="str">
        <f t="shared" si="4"/>
        <v/>
      </c>
      <c r="F23" s="105"/>
      <c r="G23" s="148" t="str">
        <f t="shared" si="5"/>
        <v/>
      </c>
      <c r="H23" s="140" t="str">
        <f t="shared" si="6"/>
        <v/>
      </c>
      <c r="I23" s="109" t="str">
        <f t="shared" si="2"/>
        <v/>
      </c>
      <c r="J23" s="69"/>
      <c r="K23" s="127"/>
      <c r="L23" s="128"/>
      <c r="M23" s="78"/>
    </row>
    <row r="24" spans="1:13" ht="15" customHeight="1">
      <c r="A24" s="78"/>
      <c r="B24" s="358"/>
      <c r="C24" s="359"/>
      <c r="D24" s="142" t="str">
        <f t="shared" si="3"/>
        <v/>
      </c>
      <c r="E24" s="134" t="str">
        <f t="shared" si="4"/>
        <v/>
      </c>
      <c r="F24" s="103"/>
      <c r="G24" s="146" t="str">
        <f t="shared" si="5"/>
        <v/>
      </c>
      <c r="H24" s="138" t="str">
        <f t="shared" si="6"/>
        <v/>
      </c>
      <c r="I24" s="107" t="str">
        <f t="shared" si="2"/>
        <v/>
      </c>
      <c r="J24" s="70"/>
      <c r="K24" s="125"/>
      <c r="L24" s="101"/>
      <c r="M24" s="78"/>
    </row>
    <row r="25" spans="1:13" ht="15" customHeight="1">
      <c r="A25" s="78"/>
      <c r="B25" s="352"/>
      <c r="C25" s="353"/>
      <c r="D25" s="143" t="str">
        <f t="shared" si="3"/>
        <v/>
      </c>
      <c r="E25" s="135" t="str">
        <f t="shared" si="4"/>
        <v/>
      </c>
      <c r="F25" s="104"/>
      <c r="G25" s="147" t="str">
        <f t="shared" si="5"/>
        <v/>
      </c>
      <c r="H25" s="139" t="str">
        <f t="shared" si="6"/>
        <v/>
      </c>
      <c r="I25" s="108" t="str">
        <f t="shared" si="2"/>
        <v/>
      </c>
      <c r="J25" s="87"/>
      <c r="K25" s="126"/>
      <c r="L25" s="102"/>
      <c r="M25" s="78"/>
    </row>
    <row r="26" spans="1:13" ht="15" customHeight="1">
      <c r="A26" s="78"/>
      <c r="B26" s="354"/>
      <c r="C26" s="355"/>
      <c r="D26" s="144" t="str">
        <f t="shared" si="3"/>
        <v/>
      </c>
      <c r="E26" s="136" t="str">
        <f t="shared" si="4"/>
        <v/>
      </c>
      <c r="F26" s="105"/>
      <c r="G26" s="148" t="str">
        <f t="shared" si="5"/>
        <v/>
      </c>
      <c r="H26" s="140" t="str">
        <f t="shared" si="6"/>
        <v/>
      </c>
      <c r="I26" s="109" t="str">
        <f t="shared" si="2"/>
        <v/>
      </c>
      <c r="J26" s="69"/>
      <c r="K26" s="127"/>
      <c r="L26" s="128"/>
      <c r="M26" s="78"/>
    </row>
    <row r="27" spans="1:13" ht="15" customHeight="1">
      <c r="A27" s="78"/>
      <c r="B27" s="358"/>
      <c r="C27" s="359"/>
      <c r="D27" s="142" t="str">
        <f t="shared" si="3"/>
        <v/>
      </c>
      <c r="E27" s="134" t="str">
        <f t="shared" si="4"/>
        <v/>
      </c>
      <c r="F27" s="103"/>
      <c r="G27" s="146" t="str">
        <f t="shared" si="5"/>
        <v/>
      </c>
      <c r="H27" s="138" t="str">
        <f t="shared" si="6"/>
        <v/>
      </c>
      <c r="I27" s="107" t="str">
        <f t="shared" si="2"/>
        <v/>
      </c>
      <c r="J27" s="70"/>
      <c r="K27" s="125"/>
      <c r="L27" s="101"/>
      <c r="M27" s="78"/>
    </row>
    <row r="28" spans="1:13" ht="15" customHeight="1">
      <c r="A28" s="78"/>
      <c r="B28" s="352"/>
      <c r="C28" s="353"/>
      <c r="D28" s="143" t="str">
        <f t="shared" si="3"/>
        <v/>
      </c>
      <c r="E28" s="135" t="str">
        <f t="shared" si="4"/>
        <v/>
      </c>
      <c r="F28" s="104"/>
      <c r="G28" s="147" t="str">
        <f t="shared" si="5"/>
        <v/>
      </c>
      <c r="H28" s="139" t="str">
        <f t="shared" si="6"/>
        <v/>
      </c>
      <c r="I28" s="108" t="str">
        <f t="shared" si="2"/>
        <v/>
      </c>
      <c r="J28" s="87"/>
      <c r="K28" s="126"/>
      <c r="L28" s="102"/>
      <c r="M28" s="78"/>
    </row>
    <row r="29" spans="1:13" ht="15" customHeight="1">
      <c r="A29" s="78"/>
      <c r="B29" s="354"/>
      <c r="C29" s="355"/>
      <c r="D29" s="144" t="str">
        <f t="shared" si="3"/>
        <v/>
      </c>
      <c r="E29" s="136" t="str">
        <f t="shared" si="4"/>
        <v/>
      </c>
      <c r="F29" s="105"/>
      <c r="G29" s="148" t="str">
        <f t="shared" si="5"/>
        <v/>
      </c>
      <c r="H29" s="140" t="str">
        <f t="shared" si="6"/>
        <v/>
      </c>
      <c r="I29" s="109" t="str">
        <f t="shared" si="2"/>
        <v/>
      </c>
      <c r="J29" s="69"/>
      <c r="K29" s="127"/>
      <c r="L29" s="128"/>
      <c r="M29" s="78"/>
    </row>
    <row r="30" spans="1:13" ht="15" customHeight="1">
      <c r="A30" s="78"/>
      <c r="B30" s="358"/>
      <c r="C30" s="359"/>
      <c r="D30" s="142" t="str">
        <f t="shared" si="3"/>
        <v/>
      </c>
      <c r="E30" s="134" t="str">
        <f t="shared" si="4"/>
        <v/>
      </c>
      <c r="F30" s="103"/>
      <c r="G30" s="146" t="str">
        <f t="shared" si="5"/>
        <v/>
      </c>
      <c r="H30" s="138" t="str">
        <f t="shared" si="6"/>
        <v/>
      </c>
      <c r="I30" s="107" t="str">
        <f t="shared" si="2"/>
        <v/>
      </c>
      <c r="J30" s="70"/>
      <c r="K30" s="125"/>
      <c r="L30" s="101"/>
      <c r="M30" s="78"/>
    </row>
    <row r="31" spans="1:13" ht="15" customHeight="1">
      <c r="A31" s="78"/>
      <c r="B31" s="352"/>
      <c r="C31" s="353"/>
      <c r="D31" s="143" t="str">
        <f t="shared" si="3"/>
        <v/>
      </c>
      <c r="E31" s="135" t="str">
        <f t="shared" si="4"/>
        <v/>
      </c>
      <c r="F31" s="104"/>
      <c r="G31" s="147" t="str">
        <f t="shared" si="5"/>
        <v/>
      </c>
      <c r="H31" s="139" t="str">
        <f t="shared" si="6"/>
        <v/>
      </c>
      <c r="I31" s="108" t="str">
        <f t="shared" si="2"/>
        <v/>
      </c>
      <c r="J31" s="87"/>
      <c r="K31" s="126"/>
      <c r="L31" s="102"/>
      <c r="M31" s="78"/>
    </row>
    <row r="32" spans="1:13" ht="15" customHeight="1">
      <c r="A32" s="78"/>
      <c r="B32" s="354"/>
      <c r="C32" s="355"/>
      <c r="D32" s="144" t="str">
        <f t="shared" si="3"/>
        <v/>
      </c>
      <c r="E32" s="136" t="str">
        <f t="shared" si="4"/>
        <v/>
      </c>
      <c r="F32" s="105"/>
      <c r="G32" s="148" t="str">
        <f t="shared" si="5"/>
        <v/>
      </c>
      <c r="H32" s="140" t="str">
        <f t="shared" si="6"/>
        <v/>
      </c>
      <c r="I32" s="109" t="str">
        <f t="shared" si="2"/>
        <v/>
      </c>
      <c r="J32" s="69"/>
      <c r="K32" s="127"/>
      <c r="L32" s="128"/>
      <c r="M32" s="78"/>
    </row>
    <row r="33" spans="1:13" ht="15" customHeight="1">
      <c r="A33" s="78"/>
      <c r="B33" s="358"/>
      <c r="C33" s="359"/>
      <c r="D33" s="142" t="str">
        <f t="shared" si="3"/>
        <v/>
      </c>
      <c r="E33" s="134" t="str">
        <f t="shared" si="4"/>
        <v/>
      </c>
      <c r="F33" s="103"/>
      <c r="G33" s="146" t="str">
        <f t="shared" si="5"/>
        <v/>
      </c>
      <c r="H33" s="138" t="str">
        <f t="shared" si="6"/>
        <v/>
      </c>
      <c r="I33" s="107" t="str">
        <f t="shared" si="2"/>
        <v/>
      </c>
      <c r="J33" s="70"/>
      <c r="K33" s="125"/>
      <c r="L33" s="101"/>
      <c r="M33" s="78"/>
    </row>
    <row r="34" spans="1:13" ht="15" customHeight="1">
      <c r="A34" s="78"/>
      <c r="B34" s="352"/>
      <c r="C34" s="353"/>
      <c r="D34" s="143" t="str">
        <f t="shared" si="3"/>
        <v/>
      </c>
      <c r="E34" s="135" t="str">
        <f t="shared" si="4"/>
        <v/>
      </c>
      <c r="F34" s="104"/>
      <c r="G34" s="147" t="str">
        <f t="shared" si="5"/>
        <v/>
      </c>
      <c r="H34" s="139" t="str">
        <f t="shared" si="6"/>
        <v/>
      </c>
      <c r="I34" s="108" t="str">
        <f t="shared" si="2"/>
        <v/>
      </c>
      <c r="J34" s="87"/>
      <c r="K34" s="126"/>
      <c r="L34" s="102"/>
      <c r="M34" s="78"/>
    </row>
    <row r="35" spans="1:13" ht="15" customHeight="1">
      <c r="A35" s="78"/>
      <c r="B35" s="354"/>
      <c r="C35" s="355"/>
      <c r="D35" s="144" t="str">
        <f t="shared" si="3"/>
        <v/>
      </c>
      <c r="E35" s="136" t="str">
        <f t="shared" si="4"/>
        <v/>
      </c>
      <c r="F35" s="105"/>
      <c r="G35" s="148" t="str">
        <f t="shared" si="5"/>
        <v/>
      </c>
      <c r="H35" s="140" t="str">
        <f t="shared" si="6"/>
        <v/>
      </c>
      <c r="I35" s="109" t="str">
        <f t="shared" si="2"/>
        <v/>
      </c>
      <c r="J35" s="69"/>
      <c r="K35" s="127"/>
      <c r="L35" s="128"/>
      <c r="M35" s="78"/>
    </row>
    <row r="36" spans="1:13" ht="15" customHeight="1">
      <c r="A36" s="78"/>
      <c r="B36" s="358"/>
      <c r="C36" s="359"/>
      <c r="D36" s="142" t="str">
        <f t="shared" si="3"/>
        <v/>
      </c>
      <c r="E36" s="134" t="str">
        <f t="shared" si="4"/>
        <v/>
      </c>
      <c r="F36" s="103"/>
      <c r="G36" s="146" t="str">
        <f t="shared" si="5"/>
        <v/>
      </c>
      <c r="H36" s="138" t="str">
        <f t="shared" si="6"/>
        <v/>
      </c>
      <c r="I36" s="107" t="str">
        <f t="shared" si="2"/>
        <v/>
      </c>
      <c r="J36" s="70"/>
      <c r="K36" s="125"/>
      <c r="L36" s="101"/>
      <c r="M36" s="78"/>
    </row>
    <row r="37" spans="1:13" ht="15" customHeight="1">
      <c r="A37" s="78"/>
      <c r="B37" s="352"/>
      <c r="C37" s="353"/>
      <c r="D37" s="143" t="str">
        <f t="shared" si="3"/>
        <v/>
      </c>
      <c r="E37" s="135" t="str">
        <f t="shared" si="4"/>
        <v/>
      </c>
      <c r="F37" s="104"/>
      <c r="G37" s="147" t="str">
        <f t="shared" si="5"/>
        <v/>
      </c>
      <c r="H37" s="139" t="str">
        <f t="shared" si="6"/>
        <v/>
      </c>
      <c r="I37" s="108" t="str">
        <f t="shared" si="2"/>
        <v/>
      </c>
      <c r="J37" s="87"/>
      <c r="K37" s="126"/>
      <c r="L37" s="102"/>
      <c r="M37" s="78"/>
    </row>
    <row r="38" spans="1:13" ht="15" customHeight="1">
      <c r="A38" s="78"/>
      <c r="B38" s="354"/>
      <c r="C38" s="355"/>
      <c r="D38" s="144" t="str">
        <f t="shared" si="3"/>
        <v/>
      </c>
      <c r="E38" s="136" t="str">
        <f t="shared" si="4"/>
        <v/>
      </c>
      <c r="F38" s="105"/>
      <c r="G38" s="148" t="str">
        <f t="shared" si="5"/>
        <v/>
      </c>
      <c r="H38" s="140" t="str">
        <f t="shared" si="6"/>
        <v/>
      </c>
      <c r="I38" s="109" t="str">
        <f t="shared" si="2"/>
        <v/>
      </c>
      <c r="J38" s="69"/>
      <c r="K38" s="127"/>
      <c r="L38" s="128"/>
      <c r="M38" s="78"/>
    </row>
    <row r="39" spans="1:13" ht="15" customHeight="1">
      <c r="A39" s="78"/>
      <c r="B39" s="352"/>
      <c r="C39" s="353"/>
      <c r="D39" s="142" t="str">
        <f t="shared" si="3"/>
        <v/>
      </c>
      <c r="E39" s="134" t="str">
        <f t="shared" si="4"/>
        <v/>
      </c>
      <c r="F39" s="104"/>
      <c r="G39" s="146" t="str">
        <f t="shared" si="5"/>
        <v/>
      </c>
      <c r="H39" s="138" t="str">
        <f t="shared" si="6"/>
        <v/>
      </c>
      <c r="I39" s="107" t="str">
        <f t="shared" si="2"/>
        <v/>
      </c>
      <c r="J39" s="87"/>
      <c r="K39" s="126"/>
      <c r="L39" s="102"/>
      <c r="M39" s="78"/>
    </row>
    <row r="40" spans="1:13" ht="15" customHeight="1">
      <c r="A40" s="78"/>
      <c r="B40" s="352"/>
      <c r="C40" s="353"/>
      <c r="D40" s="143" t="str">
        <f t="shared" si="3"/>
        <v/>
      </c>
      <c r="E40" s="135" t="str">
        <f t="shared" si="4"/>
        <v/>
      </c>
      <c r="F40" s="104"/>
      <c r="G40" s="147" t="str">
        <f t="shared" si="5"/>
        <v/>
      </c>
      <c r="H40" s="139" t="str">
        <f t="shared" si="6"/>
        <v/>
      </c>
      <c r="I40" s="108" t="str">
        <f t="shared" si="2"/>
        <v/>
      </c>
      <c r="J40" s="87"/>
      <c r="K40" s="126"/>
      <c r="L40" s="102"/>
      <c r="M40" s="78"/>
    </row>
    <row r="41" spans="1:13" ht="15" customHeight="1" thickBot="1">
      <c r="B41" s="373"/>
      <c r="C41" s="374"/>
      <c r="D41" s="145" t="str">
        <f t="shared" si="3"/>
        <v/>
      </c>
      <c r="E41" s="137" t="str">
        <f t="shared" si="4"/>
        <v/>
      </c>
      <c r="F41" s="106"/>
      <c r="G41" s="149" t="str">
        <f t="shared" si="5"/>
        <v/>
      </c>
      <c r="H41" s="141" t="str">
        <f t="shared" si="6"/>
        <v/>
      </c>
      <c r="I41" s="110" t="str">
        <f t="shared" si="2"/>
        <v/>
      </c>
      <c r="J41" s="71"/>
      <c r="K41" s="129"/>
      <c r="L41" s="130"/>
    </row>
    <row r="42" spans="1:13" ht="12.75" customHeight="1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3" ht="20.25" customHeight="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3" ht="12.95" customHeight="1" thickBot="1">
      <c r="A44" s="78"/>
      <c r="B44" s="58"/>
      <c r="C44" s="58"/>
      <c r="D44" s="81"/>
      <c r="E44" s="81"/>
      <c r="F44" s="81"/>
      <c r="G44" s="81"/>
      <c r="H44" s="81"/>
      <c r="I44" s="59"/>
      <c r="J44" s="59" t="s">
        <v>164</v>
      </c>
      <c r="K44" s="59"/>
      <c r="L44" s="60"/>
      <c r="M44" s="78"/>
    </row>
    <row r="45" spans="1:13" ht="15" customHeight="1">
      <c r="A45" s="78"/>
      <c r="B45" s="123" t="s">
        <v>153</v>
      </c>
      <c r="C45" s="364"/>
      <c r="D45" s="365"/>
      <c r="E45" s="365"/>
      <c r="F45" s="365"/>
      <c r="G45" s="365"/>
      <c r="H45" s="365"/>
      <c r="I45" s="365"/>
      <c r="J45" s="63" t="s">
        <v>165</v>
      </c>
      <c r="K45" s="64"/>
      <c r="L45" s="124"/>
      <c r="M45" s="78"/>
    </row>
    <row r="46" spans="1:13" ht="28.5" customHeight="1" thickBot="1">
      <c r="A46" s="78"/>
      <c r="B46" s="88" t="s">
        <v>171</v>
      </c>
      <c r="C46" s="366"/>
      <c r="D46" s="367"/>
      <c r="E46" s="367"/>
      <c r="F46" s="367"/>
      <c r="G46" s="367"/>
      <c r="H46" s="367"/>
      <c r="I46" s="367"/>
      <c r="J46" s="89" t="s">
        <v>166</v>
      </c>
      <c r="K46" s="90"/>
      <c r="L46" s="91"/>
      <c r="M46" s="78"/>
    </row>
    <row r="47" spans="1:13" ht="26.25" customHeight="1" thickBot="1">
      <c r="A47" s="78"/>
      <c r="B47" s="59"/>
      <c r="C47" s="59"/>
      <c r="D47" s="59"/>
      <c r="E47" s="59"/>
      <c r="F47" s="66"/>
      <c r="G47" s="67"/>
      <c r="H47" s="67"/>
      <c r="I47" s="59"/>
      <c r="J47" s="59" t="s">
        <v>167</v>
      </c>
      <c r="K47" s="65"/>
      <c r="L47" s="59"/>
      <c r="M47" s="78"/>
    </row>
    <row r="48" spans="1:13" ht="21.75" customHeight="1">
      <c r="A48" s="78"/>
      <c r="B48" s="362" t="s">
        <v>125</v>
      </c>
      <c r="C48" s="363"/>
      <c r="D48" s="360" t="s">
        <v>152</v>
      </c>
      <c r="E48" s="361"/>
      <c r="F48" s="93" t="s">
        <v>126</v>
      </c>
      <c r="G48" s="360" t="s">
        <v>127</v>
      </c>
      <c r="H48" s="361"/>
      <c r="I48" s="92" t="s">
        <v>120</v>
      </c>
      <c r="J48" s="92"/>
      <c r="K48" s="356" t="s">
        <v>128</v>
      </c>
      <c r="L48" s="357"/>
      <c r="M48" s="79"/>
    </row>
    <row r="49" spans="1:13" ht="15" customHeight="1">
      <c r="A49" s="78"/>
      <c r="B49" s="358"/>
      <c r="C49" s="359"/>
      <c r="D49" s="142" t="str">
        <f>+IF(O49="","",IF(INT(O49),INT(O49),"0"))</f>
        <v/>
      </c>
      <c r="E49" s="134" t="str">
        <f>+IF(O49="","",IF(O49-INT(O49),O49-INT(O49),""))</f>
        <v/>
      </c>
      <c r="F49" s="103"/>
      <c r="G49" s="146" t="str">
        <f>+IF(OR(P49="",F49="式"),"",IF(INT(P49),INT(P49),"0"))</f>
        <v/>
      </c>
      <c r="H49" s="138" t="str">
        <f>+IF(OR(P49="",F49="式"),"",IF(P49-INT(P49),P49-INT(P49),""))</f>
        <v/>
      </c>
      <c r="I49" s="107" t="str">
        <f>IF(O49="","",+INT(O49*P49))</f>
        <v/>
      </c>
      <c r="J49" s="150"/>
      <c r="K49" s="125"/>
      <c r="L49" s="101"/>
      <c r="M49" s="78"/>
    </row>
    <row r="50" spans="1:13" ht="15" customHeight="1">
      <c r="A50" s="78"/>
      <c r="B50" s="352"/>
      <c r="C50" s="353"/>
      <c r="D50" s="143" t="str">
        <f>+IF(O50="","",IF(INT(O50),INT(O50),"0"))</f>
        <v/>
      </c>
      <c r="E50" s="135" t="str">
        <f>+IF(O50="","",IF(O50-INT(O50),O50-INT(O50),""))</f>
        <v/>
      </c>
      <c r="F50" s="104"/>
      <c r="G50" s="147" t="str">
        <f>+IF(OR(P50="",F50="式"),"",IF(INT(P50),INT(P50),"0"))</f>
        <v/>
      </c>
      <c r="H50" s="139" t="str">
        <f>+IF(OR(P50="",F50="式"),"",IF(P50-INT(P50),P50-INT(P50),""))</f>
        <v/>
      </c>
      <c r="I50" s="108" t="str">
        <f t="shared" ref="I50:I84" si="7">IF(O50="","",+INT(O50*P50))</f>
        <v/>
      </c>
      <c r="J50" s="151"/>
      <c r="K50" s="126" t="s">
        <v>168</v>
      </c>
      <c r="L50" s="102"/>
      <c r="M50" s="78"/>
    </row>
    <row r="51" spans="1:13" ht="15" customHeight="1">
      <c r="A51" s="78"/>
      <c r="B51" s="354"/>
      <c r="C51" s="355"/>
      <c r="D51" s="144" t="str">
        <f>+IF(O51="","",IF(INT(O51),INT(O51),"0"))</f>
        <v/>
      </c>
      <c r="E51" s="136" t="str">
        <f>+IF(O51="","",IF(O51-INT(O51),O51-INT(O51),""))</f>
        <v/>
      </c>
      <c r="F51" s="105"/>
      <c r="G51" s="148" t="str">
        <f>+IF(OR(P51="",F51="式"),"",IF(INT(P51),INT(P51),"0"))</f>
        <v/>
      </c>
      <c r="H51" s="140" t="str">
        <f>+IF(OR(P51="",F51="式"),"",IF(P51-INT(P51),P51-INT(P51),""))</f>
        <v/>
      </c>
      <c r="I51" s="109" t="str">
        <f t="shared" si="7"/>
        <v/>
      </c>
      <c r="J51" s="152"/>
      <c r="K51" s="127" t="s">
        <v>168</v>
      </c>
      <c r="L51" s="128"/>
      <c r="M51" s="78"/>
    </row>
    <row r="52" spans="1:13" ht="15" customHeight="1">
      <c r="A52" s="78"/>
      <c r="B52" s="358"/>
      <c r="C52" s="359"/>
      <c r="D52" s="142" t="str">
        <f t="shared" ref="D52:D84" si="8">+IF(O52="","",IF(INT(O52),INT(O52),"0"))</f>
        <v/>
      </c>
      <c r="E52" s="134" t="str">
        <f t="shared" ref="E52:E84" si="9">+IF(O52="","",IF(O52-INT(O52),O52-INT(O52),""))</f>
        <v/>
      </c>
      <c r="F52" s="103"/>
      <c r="G52" s="146" t="str">
        <f t="shared" ref="G52:G84" si="10">+IF(OR(P52="",F52="式"),"",IF(INT(P52),INT(P52),"0"))</f>
        <v/>
      </c>
      <c r="H52" s="138" t="str">
        <f t="shared" ref="H52:H84" si="11">+IF(OR(P52="",F52="式"),"",IF(P52-INT(P52),P52-INT(P52),""))</f>
        <v/>
      </c>
      <c r="I52" s="107" t="str">
        <f t="shared" si="7"/>
        <v/>
      </c>
      <c r="J52" s="70"/>
      <c r="K52" s="125" t="s">
        <v>168</v>
      </c>
      <c r="L52" s="101"/>
      <c r="M52" s="78"/>
    </row>
    <row r="53" spans="1:13" ht="15" customHeight="1">
      <c r="A53" s="78"/>
      <c r="B53" s="352"/>
      <c r="C53" s="353"/>
      <c r="D53" s="143" t="str">
        <f t="shared" si="8"/>
        <v/>
      </c>
      <c r="E53" s="135" t="str">
        <f t="shared" si="9"/>
        <v/>
      </c>
      <c r="F53" s="104"/>
      <c r="G53" s="147" t="str">
        <f t="shared" si="10"/>
        <v/>
      </c>
      <c r="H53" s="139" t="str">
        <f t="shared" si="11"/>
        <v/>
      </c>
      <c r="I53" s="108" t="str">
        <f t="shared" si="7"/>
        <v/>
      </c>
      <c r="J53" s="87"/>
      <c r="K53" s="126" t="s">
        <v>168</v>
      </c>
      <c r="L53" s="102"/>
      <c r="M53" s="78"/>
    </row>
    <row r="54" spans="1:13" ht="15" customHeight="1">
      <c r="A54" s="78"/>
      <c r="B54" s="354"/>
      <c r="C54" s="355"/>
      <c r="D54" s="144" t="str">
        <f t="shared" si="8"/>
        <v/>
      </c>
      <c r="E54" s="136" t="str">
        <f t="shared" si="9"/>
        <v/>
      </c>
      <c r="F54" s="105"/>
      <c r="G54" s="148" t="str">
        <f t="shared" si="10"/>
        <v/>
      </c>
      <c r="H54" s="140" t="str">
        <f t="shared" si="11"/>
        <v/>
      </c>
      <c r="I54" s="109" t="str">
        <f t="shared" si="7"/>
        <v/>
      </c>
      <c r="J54" s="69"/>
      <c r="K54" s="127" t="s">
        <v>168</v>
      </c>
      <c r="L54" s="128"/>
      <c r="M54" s="78"/>
    </row>
    <row r="55" spans="1:13" ht="15" customHeight="1">
      <c r="A55" s="78"/>
      <c r="B55" s="358"/>
      <c r="C55" s="359"/>
      <c r="D55" s="142" t="str">
        <f t="shared" si="8"/>
        <v/>
      </c>
      <c r="E55" s="134" t="str">
        <f t="shared" si="9"/>
        <v/>
      </c>
      <c r="F55" s="103"/>
      <c r="G55" s="146" t="str">
        <f t="shared" si="10"/>
        <v/>
      </c>
      <c r="H55" s="138" t="str">
        <f t="shared" si="11"/>
        <v/>
      </c>
      <c r="I55" s="107" t="str">
        <f t="shared" si="7"/>
        <v/>
      </c>
      <c r="J55" s="70"/>
      <c r="K55" s="125"/>
      <c r="L55" s="101"/>
      <c r="M55" s="78"/>
    </row>
    <row r="56" spans="1:13" ht="15" customHeight="1">
      <c r="A56" s="78"/>
      <c r="B56" s="352"/>
      <c r="C56" s="353"/>
      <c r="D56" s="143" t="str">
        <f t="shared" si="8"/>
        <v/>
      </c>
      <c r="E56" s="135" t="str">
        <f t="shared" si="9"/>
        <v/>
      </c>
      <c r="F56" s="104"/>
      <c r="G56" s="147" t="str">
        <f t="shared" si="10"/>
        <v/>
      </c>
      <c r="H56" s="139" t="str">
        <f t="shared" si="11"/>
        <v/>
      </c>
      <c r="I56" s="108" t="str">
        <f t="shared" si="7"/>
        <v/>
      </c>
      <c r="J56" s="87"/>
      <c r="K56" s="126"/>
      <c r="L56" s="102"/>
      <c r="M56" s="78"/>
    </row>
    <row r="57" spans="1:13" ht="15" customHeight="1">
      <c r="A57" s="78"/>
      <c r="B57" s="354"/>
      <c r="C57" s="355"/>
      <c r="D57" s="144" t="str">
        <f t="shared" si="8"/>
        <v/>
      </c>
      <c r="E57" s="136" t="str">
        <f t="shared" si="9"/>
        <v/>
      </c>
      <c r="F57" s="105"/>
      <c r="G57" s="148" t="str">
        <f t="shared" si="10"/>
        <v/>
      </c>
      <c r="H57" s="140" t="str">
        <f t="shared" si="11"/>
        <v/>
      </c>
      <c r="I57" s="109" t="str">
        <f t="shared" si="7"/>
        <v/>
      </c>
      <c r="J57" s="69"/>
      <c r="K57" s="127"/>
      <c r="L57" s="128"/>
      <c r="M57" s="78"/>
    </row>
    <row r="58" spans="1:13" ht="15" customHeight="1">
      <c r="A58" s="78"/>
      <c r="B58" s="358"/>
      <c r="C58" s="359"/>
      <c r="D58" s="142" t="str">
        <f t="shared" si="8"/>
        <v/>
      </c>
      <c r="E58" s="134" t="str">
        <f t="shared" si="9"/>
        <v/>
      </c>
      <c r="F58" s="103"/>
      <c r="G58" s="146" t="str">
        <f t="shared" si="10"/>
        <v/>
      </c>
      <c r="H58" s="138" t="str">
        <f t="shared" si="11"/>
        <v/>
      </c>
      <c r="I58" s="107" t="str">
        <f t="shared" si="7"/>
        <v/>
      </c>
      <c r="J58" s="70"/>
      <c r="K58" s="125"/>
      <c r="L58" s="101"/>
      <c r="M58" s="78"/>
    </row>
    <row r="59" spans="1:13" ht="15" customHeight="1">
      <c r="A59" s="78"/>
      <c r="B59" s="352"/>
      <c r="C59" s="353"/>
      <c r="D59" s="143" t="str">
        <f t="shared" si="8"/>
        <v/>
      </c>
      <c r="E59" s="135" t="str">
        <f t="shared" si="9"/>
        <v/>
      </c>
      <c r="F59" s="104"/>
      <c r="G59" s="147" t="str">
        <f t="shared" si="10"/>
        <v/>
      </c>
      <c r="H59" s="139" t="str">
        <f t="shared" si="11"/>
        <v/>
      </c>
      <c r="I59" s="108" t="str">
        <f t="shared" si="7"/>
        <v/>
      </c>
      <c r="J59" s="87"/>
      <c r="K59" s="126"/>
      <c r="L59" s="102"/>
      <c r="M59" s="78"/>
    </row>
    <row r="60" spans="1:13" ht="15" customHeight="1">
      <c r="A60" s="78"/>
      <c r="B60" s="354"/>
      <c r="C60" s="355"/>
      <c r="D60" s="144" t="str">
        <f t="shared" si="8"/>
        <v/>
      </c>
      <c r="E60" s="136" t="str">
        <f t="shared" si="9"/>
        <v/>
      </c>
      <c r="F60" s="105"/>
      <c r="G60" s="148" t="str">
        <f t="shared" si="10"/>
        <v/>
      </c>
      <c r="H60" s="140" t="str">
        <f t="shared" si="11"/>
        <v/>
      </c>
      <c r="I60" s="109" t="str">
        <f t="shared" si="7"/>
        <v/>
      </c>
      <c r="J60" s="69"/>
      <c r="K60" s="127"/>
      <c r="L60" s="128"/>
      <c r="M60" s="78"/>
    </row>
    <row r="61" spans="1:13" ht="15" customHeight="1">
      <c r="A61" s="78"/>
      <c r="B61" s="358"/>
      <c r="C61" s="359"/>
      <c r="D61" s="142" t="str">
        <f t="shared" si="8"/>
        <v/>
      </c>
      <c r="E61" s="134" t="str">
        <f t="shared" si="9"/>
        <v/>
      </c>
      <c r="F61" s="103"/>
      <c r="G61" s="146" t="str">
        <f t="shared" si="10"/>
        <v/>
      </c>
      <c r="H61" s="138" t="str">
        <f t="shared" si="11"/>
        <v/>
      </c>
      <c r="I61" s="107" t="str">
        <f t="shared" si="7"/>
        <v/>
      </c>
      <c r="J61" s="70"/>
      <c r="K61" s="125"/>
      <c r="L61" s="101"/>
      <c r="M61" s="78"/>
    </row>
    <row r="62" spans="1:13" ht="15" customHeight="1">
      <c r="A62" s="78"/>
      <c r="B62" s="352"/>
      <c r="C62" s="353"/>
      <c r="D62" s="143" t="str">
        <f t="shared" si="8"/>
        <v/>
      </c>
      <c r="E62" s="135" t="str">
        <f t="shared" si="9"/>
        <v/>
      </c>
      <c r="F62" s="104"/>
      <c r="G62" s="147" t="str">
        <f t="shared" si="10"/>
        <v/>
      </c>
      <c r="H62" s="139" t="str">
        <f t="shared" si="11"/>
        <v/>
      </c>
      <c r="I62" s="108" t="str">
        <f t="shared" si="7"/>
        <v/>
      </c>
      <c r="J62" s="87"/>
      <c r="K62" s="126"/>
      <c r="L62" s="102"/>
      <c r="M62" s="78"/>
    </row>
    <row r="63" spans="1:13" ht="15" customHeight="1">
      <c r="A63" s="78"/>
      <c r="B63" s="354"/>
      <c r="C63" s="355"/>
      <c r="D63" s="144" t="str">
        <f t="shared" si="8"/>
        <v/>
      </c>
      <c r="E63" s="136" t="str">
        <f t="shared" si="9"/>
        <v/>
      </c>
      <c r="F63" s="105"/>
      <c r="G63" s="148" t="str">
        <f t="shared" si="10"/>
        <v/>
      </c>
      <c r="H63" s="140" t="str">
        <f t="shared" si="11"/>
        <v/>
      </c>
      <c r="I63" s="109" t="str">
        <f t="shared" si="7"/>
        <v/>
      </c>
      <c r="J63" s="69"/>
      <c r="K63" s="127"/>
      <c r="L63" s="128"/>
      <c r="M63" s="78"/>
    </row>
    <row r="64" spans="1:13" ht="15" customHeight="1">
      <c r="A64" s="78"/>
      <c r="B64" s="358"/>
      <c r="C64" s="359"/>
      <c r="D64" s="142" t="str">
        <f t="shared" si="8"/>
        <v/>
      </c>
      <c r="E64" s="134" t="str">
        <f t="shared" si="9"/>
        <v/>
      </c>
      <c r="F64" s="103"/>
      <c r="G64" s="146" t="str">
        <f t="shared" si="10"/>
        <v/>
      </c>
      <c r="H64" s="138" t="str">
        <f t="shared" si="11"/>
        <v/>
      </c>
      <c r="I64" s="107" t="str">
        <f t="shared" si="7"/>
        <v/>
      </c>
      <c r="J64" s="70"/>
      <c r="K64" s="125"/>
      <c r="L64" s="101"/>
      <c r="M64" s="78"/>
    </row>
    <row r="65" spans="1:13" ht="15" customHeight="1">
      <c r="A65" s="78"/>
      <c r="B65" s="352"/>
      <c r="C65" s="353"/>
      <c r="D65" s="143" t="str">
        <f t="shared" si="8"/>
        <v/>
      </c>
      <c r="E65" s="135" t="str">
        <f t="shared" si="9"/>
        <v/>
      </c>
      <c r="F65" s="104"/>
      <c r="G65" s="147" t="str">
        <f t="shared" si="10"/>
        <v/>
      </c>
      <c r="H65" s="139" t="str">
        <f t="shared" si="11"/>
        <v/>
      </c>
      <c r="I65" s="108" t="str">
        <f t="shared" si="7"/>
        <v/>
      </c>
      <c r="J65" s="87"/>
      <c r="K65" s="126"/>
      <c r="L65" s="102"/>
      <c r="M65" s="78"/>
    </row>
    <row r="66" spans="1:13" ht="15" customHeight="1">
      <c r="A66" s="78"/>
      <c r="B66" s="354"/>
      <c r="C66" s="355"/>
      <c r="D66" s="144" t="str">
        <f t="shared" si="8"/>
        <v/>
      </c>
      <c r="E66" s="136" t="str">
        <f t="shared" si="9"/>
        <v/>
      </c>
      <c r="F66" s="105"/>
      <c r="G66" s="148" t="str">
        <f t="shared" si="10"/>
        <v/>
      </c>
      <c r="H66" s="140" t="str">
        <f t="shared" si="11"/>
        <v/>
      </c>
      <c r="I66" s="109" t="str">
        <f t="shared" si="7"/>
        <v/>
      </c>
      <c r="J66" s="69"/>
      <c r="K66" s="127"/>
      <c r="L66" s="128"/>
      <c r="M66" s="78"/>
    </row>
    <row r="67" spans="1:13" ht="15" customHeight="1">
      <c r="A67" s="78"/>
      <c r="B67" s="358"/>
      <c r="C67" s="359"/>
      <c r="D67" s="142" t="str">
        <f t="shared" si="8"/>
        <v/>
      </c>
      <c r="E67" s="134" t="str">
        <f t="shared" si="9"/>
        <v/>
      </c>
      <c r="F67" s="103"/>
      <c r="G67" s="146" t="str">
        <f t="shared" si="10"/>
        <v/>
      </c>
      <c r="H67" s="138" t="str">
        <f t="shared" si="11"/>
        <v/>
      </c>
      <c r="I67" s="107" t="str">
        <f t="shared" si="7"/>
        <v/>
      </c>
      <c r="J67" s="70"/>
      <c r="K67" s="125"/>
      <c r="L67" s="101"/>
      <c r="M67" s="78"/>
    </row>
    <row r="68" spans="1:13" ht="15" customHeight="1">
      <c r="A68" s="78"/>
      <c r="B68" s="352"/>
      <c r="C68" s="353"/>
      <c r="D68" s="143" t="str">
        <f t="shared" si="8"/>
        <v/>
      </c>
      <c r="E68" s="135" t="str">
        <f t="shared" si="9"/>
        <v/>
      </c>
      <c r="F68" s="104"/>
      <c r="G68" s="147" t="str">
        <f t="shared" si="10"/>
        <v/>
      </c>
      <c r="H68" s="139" t="str">
        <f t="shared" si="11"/>
        <v/>
      </c>
      <c r="I68" s="108" t="str">
        <f t="shared" si="7"/>
        <v/>
      </c>
      <c r="J68" s="87"/>
      <c r="K68" s="126"/>
      <c r="L68" s="102"/>
      <c r="M68" s="78"/>
    </row>
    <row r="69" spans="1:13" ht="15" customHeight="1">
      <c r="A69" s="78"/>
      <c r="B69" s="354"/>
      <c r="C69" s="355"/>
      <c r="D69" s="144" t="str">
        <f t="shared" si="8"/>
        <v/>
      </c>
      <c r="E69" s="136" t="str">
        <f t="shared" si="9"/>
        <v/>
      </c>
      <c r="F69" s="105"/>
      <c r="G69" s="148" t="str">
        <f t="shared" si="10"/>
        <v/>
      </c>
      <c r="H69" s="140" t="str">
        <f t="shared" si="11"/>
        <v/>
      </c>
      <c r="I69" s="109" t="str">
        <f t="shared" si="7"/>
        <v/>
      </c>
      <c r="J69" s="69"/>
      <c r="K69" s="127"/>
      <c r="L69" s="128"/>
      <c r="M69" s="78"/>
    </row>
    <row r="70" spans="1:13" ht="15" customHeight="1">
      <c r="A70" s="78"/>
      <c r="B70" s="358"/>
      <c r="C70" s="359"/>
      <c r="D70" s="142" t="str">
        <f t="shared" si="8"/>
        <v/>
      </c>
      <c r="E70" s="134" t="str">
        <f t="shared" si="9"/>
        <v/>
      </c>
      <c r="F70" s="103"/>
      <c r="G70" s="146" t="str">
        <f t="shared" si="10"/>
        <v/>
      </c>
      <c r="H70" s="138" t="str">
        <f t="shared" si="11"/>
        <v/>
      </c>
      <c r="I70" s="107" t="str">
        <f t="shared" si="7"/>
        <v/>
      </c>
      <c r="J70" s="70"/>
      <c r="K70" s="125"/>
      <c r="L70" s="101"/>
      <c r="M70" s="78"/>
    </row>
    <row r="71" spans="1:13" ht="15" customHeight="1">
      <c r="A71" s="78"/>
      <c r="B71" s="352"/>
      <c r="C71" s="353"/>
      <c r="D71" s="143" t="str">
        <f t="shared" si="8"/>
        <v/>
      </c>
      <c r="E71" s="135" t="str">
        <f t="shared" si="9"/>
        <v/>
      </c>
      <c r="F71" s="104"/>
      <c r="G71" s="147" t="str">
        <f t="shared" si="10"/>
        <v/>
      </c>
      <c r="H71" s="139" t="str">
        <f t="shared" si="11"/>
        <v/>
      </c>
      <c r="I71" s="108" t="str">
        <f t="shared" si="7"/>
        <v/>
      </c>
      <c r="J71" s="87"/>
      <c r="K71" s="126"/>
      <c r="L71" s="102"/>
      <c r="M71" s="78"/>
    </row>
    <row r="72" spans="1:13" ht="15" customHeight="1">
      <c r="A72" s="78"/>
      <c r="B72" s="354"/>
      <c r="C72" s="355"/>
      <c r="D72" s="144" t="str">
        <f t="shared" si="8"/>
        <v/>
      </c>
      <c r="E72" s="136" t="str">
        <f t="shared" si="9"/>
        <v/>
      </c>
      <c r="F72" s="105"/>
      <c r="G72" s="148" t="str">
        <f t="shared" si="10"/>
        <v/>
      </c>
      <c r="H72" s="140" t="str">
        <f t="shared" si="11"/>
        <v/>
      </c>
      <c r="I72" s="109" t="str">
        <f t="shared" si="7"/>
        <v/>
      </c>
      <c r="J72" s="69"/>
      <c r="K72" s="127"/>
      <c r="L72" s="128"/>
      <c r="M72" s="78"/>
    </row>
    <row r="73" spans="1:13" ht="15" customHeight="1">
      <c r="A73" s="78"/>
      <c r="B73" s="358"/>
      <c r="C73" s="359"/>
      <c r="D73" s="142" t="str">
        <f t="shared" si="8"/>
        <v/>
      </c>
      <c r="E73" s="134" t="str">
        <f t="shared" si="9"/>
        <v/>
      </c>
      <c r="F73" s="103"/>
      <c r="G73" s="146" t="str">
        <f t="shared" si="10"/>
        <v/>
      </c>
      <c r="H73" s="138" t="str">
        <f t="shared" si="11"/>
        <v/>
      </c>
      <c r="I73" s="107" t="str">
        <f t="shared" si="7"/>
        <v/>
      </c>
      <c r="J73" s="70"/>
      <c r="K73" s="125"/>
      <c r="L73" s="101"/>
      <c r="M73" s="78"/>
    </row>
    <row r="74" spans="1:13" ht="15" customHeight="1">
      <c r="A74" s="78"/>
      <c r="B74" s="352"/>
      <c r="C74" s="353"/>
      <c r="D74" s="143" t="str">
        <f t="shared" si="8"/>
        <v/>
      </c>
      <c r="E74" s="135" t="str">
        <f t="shared" si="9"/>
        <v/>
      </c>
      <c r="F74" s="104"/>
      <c r="G74" s="147" t="str">
        <f t="shared" si="10"/>
        <v/>
      </c>
      <c r="H74" s="139" t="str">
        <f t="shared" si="11"/>
        <v/>
      </c>
      <c r="I74" s="108" t="str">
        <f t="shared" si="7"/>
        <v/>
      </c>
      <c r="J74" s="87"/>
      <c r="K74" s="126"/>
      <c r="L74" s="102"/>
      <c r="M74" s="78"/>
    </row>
    <row r="75" spans="1:13" ht="15" customHeight="1">
      <c r="A75" s="78"/>
      <c r="B75" s="354"/>
      <c r="C75" s="355"/>
      <c r="D75" s="144" t="str">
        <f t="shared" si="8"/>
        <v/>
      </c>
      <c r="E75" s="136" t="str">
        <f t="shared" si="9"/>
        <v/>
      </c>
      <c r="F75" s="105"/>
      <c r="G75" s="148" t="str">
        <f t="shared" si="10"/>
        <v/>
      </c>
      <c r="H75" s="140" t="str">
        <f t="shared" si="11"/>
        <v/>
      </c>
      <c r="I75" s="109" t="str">
        <f t="shared" si="7"/>
        <v/>
      </c>
      <c r="J75" s="69"/>
      <c r="K75" s="127"/>
      <c r="L75" s="128"/>
      <c r="M75" s="78"/>
    </row>
    <row r="76" spans="1:13" ht="15" customHeight="1">
      <c r="A76" s="78"/>
      <c r="B76" s="358"/>
      <c r="C76" s="359"/>
      <c r="D76" s="142" t="str">
        <f t="shared" si="8"/>
        <v/>
      </c>
      <c r="E76" s="134" t="str">
        <f t="shared" si="9"/>
        <v/>
      </c>
      <c r="F76" s="103"/>
      <c r="G76" s="146" t="str">
        <f t="shared" si="10"/>
        <v/>
      </c>
      <c r="H76" s="138" t="str">
        <f t="shared" si="11"/>
        <v/>
      </c>
      <c r="I76" s="107" t="str">
        <f t="shared" si="7"/>
        <v/>
      </c>
      <c r="J76" s="70"/>
      <c r="K76" s="125"/>
      <c r="L76" s="101"/>
      <c r="M76" s="78"/>
    </row>
    <row r="77" spans="1:13" ht="15" customHeight="1">
      <c r="A77" s="78"/>
      <c r="B77" s="352"/>
      <c r="C77" s="353"/>
      <c r="D77" s="143" t="str">
        <f t="shared" si="8"/>
        <v/>
      </c>
      <c r="E77" s="135" t="str">
        <f t="shared" si="9"/>
        <v/>
      </c>
      <c r="F77" s="104"/>
      <c r="G77" s="147" t="str">
        <f t="shared" si="10"/>
        <v/>
      </c>
      <c r="H77" s="139" t="str">
        <f t="shared" si="11"/>
        <v/>
      </c>
      <c r="I77" s="108" t="str">
        <f t="shared" si="7"/>
        <v/>
      </c>
      <c r="J77" s="87"/>
      <c r="K77" s="126"/>
      <c r="L77" s="102"/>
      <c r="M77" s="78"/>
    </row>
    <row r="78" spans="1:13" ht="15" customHeight="1">
      <c r="A78" s="78"/>
      <c r="B78" s="354"/>
      <c r="C78" s="355"/>
      <c r="D78" s="144" t="str">
        <f t="shared" si="8"/>
        <v/>
      </c>
      <c r="E78" s="136" t="str">
        <f t="shared" si="9"/>
        <v/>
      </c>
      <c r="F78" s="105"/>
      <c r="G78" s="148" t="str">
        <f t="shared" si="10"/>
        <v/>
      </c>
      <c r="H78" s="140" t="str">
        <f t="shared" si="11"/>
        <v/>
      </c>
      <c r="I78" s="109" t="str">
        <f t="shared" si="7"/>
        <v/>
      </c>
      <c r="J78" s="69"/>
      <c r="K78" s="127"/>
      <c r="L78" s="128"/>
      <c r="M78" s="78"/>
    </row>
    <row r="79" spans="1:13" ht="15" customHeight="1">
      <c r="A79" s="78"/>
      <c r="B79" s="358"/>
      <c r="C79" s="359"/>
      <c r="D79" s="142" t="str">
        <f t="shared" si="8"/>
        <v/>
      </c>
      <c r="E79" s="134" t="str">
        <f t="shared" si="9"/>
        <v/>
      </c>
      <c r="F79" s="103"/>
      <c r="G79" s="146" t="str">
        <f t="shared" si="10"/>
        <v/>
      </c>
      <c r="H79" s="138" t="str">
        <f t="shared" si="11"/>
        <v/>
      </c>
      <c r="I79" s="107" t="str">
        <f t="shared" si="7"/>
        <v/>
      </c>
      <c r="J79" s="70"/>
      <c r="K79" s="125"/>
      <c r="L79" s="101"/>
      <c r="M79" s="78"/>
    </row>
    <row r="80" spans="1:13" ht="15" customHeight="1">
      <c r="A80" s="78"/>
      <c r="B80" s="352"/>
      <c r="C80" s="353"/>
      <c r="D80" s="143" t="str">
        <f t="shared" si="8"/>
        <v/>
      </c>
      <c r="E80" s="135" t="str">
        <f t="shared" si="9"/>
        <v/>
      </c>
      <c r="F80" s="104"/>
      <c r="G80" s="147" t="str">
        <f t="shared" si="10"/>
        <v/>
      </c>
      <c r="H80" s="139" t="str">
        <f t="shared" si="11"/>
        <v/>
      </c>
      <c r="I80" s="108" t="str">
        <f t="shared" si="7"/>
        <v/>
      </c>
      <c r="J80" s="87"/>
      <c r="K80" s="126"/>
      <c r="L80" s="102"/>
      <c r="M80" s="78"/>
    </row>
    <row r="81" spans="1:13" ht="15" customHeight="1">
      <c r="A81" s="78"/>
      <c r="B81" s="354"/>
      <c r="C81" s="355"/>
      <c r="D81" s="144" t="str">
        <f t="shared" si="8"/>
        <v/>
      </c>
      <c r="E81" s="136" t="str">
        <f t="shared" si="9"/>
        <v/>
      </c>
      <c r="F81" s="105"/>
      <c r="G81" s="148" t="str">
        <f t="shared" si="10"/>
        <v/>
      </c>
      <c r="H81" s="140" t="str">
        <f t="shared" si="11"/>
        <v/>
      </c>
      <c r="I81" s="109" t="str">
        <f t="shared" si="7"/>
        <v/>
      </c>
      <c r="J81" s="69"/>
      <c r="K81" s="127"/>
      <c r="L81" s="128"/>
      <c r="M81" s="78"/>
    </row>
    <row r="82" spans="1:13" ht="21" customHeight="1">
      <c r="A82" s="78"/>
      <c r="B82" s="352"/>
      <c r="C82" s="353"/>
      <c r="D82" s="142" t="str">
        <f t="shared" si="8"/>
        <v/>
      </c>
      <c r="E82" s="134" t="str">
        <f t="shared" si="9"/>
        <v/>
      </c>
      <c r="F82" s="104"/>
      <c r="G82" s="146" t="str">
        <f t="shared" si="10"/>
        <v/>
      </c>
      <c r="H82" s="138" t="str">
        <f t="shared" si="11"/>
        <v/>
      </c>
      <c r="I82" s="107" t="str">
        <f t="shared" si="7"/>
        <v/>
      </c>
      <c r="J82" s="87"/>
      <c r="K82" s="126"/>
      <c r="L82" s="102"/>
      <c r="M82" s="78"/>
    </row>
    <row r="83" spans="1:13" ht="15" customHeight="1">
      <c r="A83" s="78"/>
      <c r="B83" s="352"/>
      <c r="C83" s="353"/>
      <c r="D83" s="143" t="str">
        <f t="shared" si="8"/>
        <v/>
      </c>
      <c r="E83" s="135" t="str">
        <f t="shared" si="9"/>
        <v/>
      </c>
      <c r="F83" s="104"/>
      <c r="G83" s="147" t="str">
        <f t="shared" si="10"/>
        <v/>
      </c>
      <c r="H83" s="139" t="str">
        <f t="shared" si="11"/>
        <v/>
      </c>
      <c r="I83" s="108" t="str">
        <f t="shared" si="7"/>
        <v/>
      </c>
      <c r="J83" s="87"/>
      <c r="K83" s="126"/>
      <c r="L83" s="102"/>
      <c r="M83" s="78"/>
    </row>
    <row r="84" spans="1:13" ht="15" thickBot="1">
      <c r="B84" s="373"/>
      <c r="C84" s="374"/>
      <c r="D84" s="145" t="str">
        <f t="shared" si="8"/>
        <v/>
      </c>
      <c r="E84" s="137" t="str">
        <f t="shared" si="9"/>
        <v/>
      </c>
      <c r="F84" s="106"/>
      <c r="G84" s="149" t="str">
        <f t="shared" si="10"/>
        <v/>
      </c>
      <c r="H84" s="141" t="str">
        <f t="shared" si="11"/>
        <v/>
      </c>
      <c r="I84" s="110" t="str">
        <f t="shared" si="7"/>
        <v/>
      </c>
      <c r="J84" s="71"/>
      <c r="K84" s="129"/>
      <c r="L84" s="130"/>
    </row>
    <row r="85" spans="1:13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1:13" ht="15" customHeight="1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</sheetData>
  <mergeCells count="60">
    <mergeCell ref="B82:C82"/>
    <mergeCell ref="B83:C84"/>
    <mergeCell ref="B53:C54"/>
    <mergeCell ref="B55:C55"/>
    <mergeCell ref="B56:C57"/>
    <mergeCell ref="B62:C63"/>
    <mergeCell ref="B64:C64"/>
    <mergeCell ref="B73:C73"/>
    <mergeCell ref="B65:C66"/>
    <mergeCell ref="B67:C67"/>
    <mergeCell ref="B68:C69"/>
    <mergeCell ref="B71:C72"/>
    <mergeCell ref="B77:C78"/>
    <mergeCell ref="B79:C79"/>
    <mergeCell ref="B80:C81"/>
    <mergeCell ref="B74:C75"/>
    <mergeCell ref="K5:L5"/>
    <mergeCell ref="D5:E5"/>
    <mergeCell ref="G5:H5"/>
    <mergeCell ref="B39:C39"/>
    <mergeCell ref="B40:C41"/>
    <mergeCell ref="B13:C14"/>
    <mergeCell ref="B15:C15"/>
    <mergeCell ref="B25:C26"/>
    <mergeCell ref="B9:C9"/>
    <mergeCell ref="B10:C11"/>
    <mergeCell ref="B12:C12"/>
    <mergeCell ref="B27:C27"/>
    <mergeCell ref="B37:C38"/>
    <mergeCell ref="B28:C29"/>
    <mergeCell ref="B30:C30"/>
    <mergeCell ref="B31:C32"/>
    <mergeCell ref="B52:C52"/>
    <mergeCell ref="B58:C58"/>
    <mergeCell ref="B59:C60"/>
    <mergeCell ref="B61:C61"/>
    <mergeCell ref="B70:C70"/>
    <mergeCell ref="B76:C76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C3:I3"/>
    <mergeCell ref="B21:C21"/>
    <mergeCell ref="B22:C23"/>
    <mergeCell ref="B24:C24"/>
    <mergeCell ref="B16:C17"/>
    <mergeCell ref="B18:C18"/>
    <mergeCell ref="B19:C20"/>
    <mergeCell ref="K48:L48"/>
    <mergeCell ref="B49:C49"/>
    <mergeCell ref="B50:C51"/>
    <mergeCell ref="D48:E48"/>
    <mergeCell ref="G48:H48"/>
    <mergeCell ref="B48:C48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柴田 紀彦</cp:lastModifiedBy>
  <cp:lastPrinted>2011-04-06T08:50:38Z</cp:lastPrinted>
  <dcterms:created xsi:type="dcterms:W3CDTF">2001-12-08T17:30:14Z</dcterms:created>
  <dcterms:modified xsi:type="dcterms:W3CDTF">2012-03-26T04:43:06Z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2012/03/26</vt:lpwstr>
  </property>
</Properties>
</file>