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T_GY\addin\eq\変換定義\"/>
    </mc:Choice>
  </mc:AlternateContent>
  <bookViews>
    <workbookView xWindow="-15" yWindow="-15" windowWidth="15405" windowHeight="4140" tabRatio="696" activeTab="3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帳票イメージ工種別内訳!$A$1:$W$64</definedName>
  </definedNames>
  <calcPr calcId="152511"/>
</workbook>
</file>

<file path=xl/calcChain.xml><?xml version="1.0" encoding="utf-8"?>
<calcChain xmlns="http://schemas.openxmlformats.org/spreadsheetml/2006/main">
  <c r="B45" i="13" l="1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44" i="13"/>
  <c r="B43" i="13"/>
  <c r="B42" i="13"/>
  <c r="B41" i="13"/>
  <c r="B40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19" i="13"/>
  <c r="B18" i="13"/>
  <c r="S84" i="8" l="1"/>
  <c r="I84" i="8" s="1"/>
  <c r="Q84" i="8"/>
  <c r="H84" i="8"/>
  <c r="G84" i="8"/>
  <c r="E84" i="8"/>
  <c r="D84" i="8"/>
  <c r="S83" i="8"/>
  <c r="I83" i="8" s="1"/>
  <c r="Q83" i="8"/>
  <c r="H83" i="8"/>
  <c r="G83" i="8"/>
  <c r="E83" i="8"/>
  <c r="D83" i="8"/>
  <c r="S82" i="8"/>
  <c r="Q82" i="8"/>
  <c r="I82" i="8"/>
  <c r="H82" i="8"/>
  <c r="G82" i="8"/>
  <c r="E82" i="8"/>
  <c r="D82" i="8"/>
  <c r="S81" i="8"/>
  <c r="Q81" i="8"/>
  <c r="I81" i="8"/>
  <c r="H81" i="8"/>
  <c r="G81" i="8"/>
  <c r="E81" i="8"/>
  <c r="D81" i="8"/>
  <c r="S80" i="8"/>
  <c r="I80" i="8" s="1"/>
  <c r="Q80" i="8"/>
  <c r="H80" i="8"/>
  <c r="G80" i="8"/>
  <c r="E80" i="8"/>
  <c r="D80" i="8"/>
  <c r="S79" i="8"/>
  <c r="I79" i="8" s="1"/>
  <c r="Q79" i="8"/>
  <c r="H79" i="8"/>
  <c r="G79" i="8"/>
  <c r="E79" i="8"/>
  <c r="D79" i="8"/>
  <c r="S78" i="8"/>
  <c r="Q78" i="8"/>
  <c r="E78" i="8" s="1"/>
  <c r="I78" i="8"/>
  <c r="H78" i="8"/>
  <c r="G78" i="8"/>
  <c r="D78" i="8"/>
  <c r="S77" i="8"/>
  <c r="Q77" i="8"/>
  <c r="I77" i="8"/>
  <c r="H77" i="8"/>
  <c r="G77" i="8"/>
  <c r="E77" i="8"/>
  <c r="D77" i="8"/>
  <c r="S76" i="8"/>
  <c r="I76" i="8" s="1"/>
  <c r="Q76" i="8"/>
  <c r="H76" i="8"/>
  <c r="G76" i="8"/>
  <c r="E76" i="8"/>
  <c r="D76" i="8"/>
  <c r="S75" i="8"/>
  <c r="I75" i="8" s="1"/>
  <c r="Q75" i="8"/>
  <c r="H75" i="8"/>
  <c r="G75" i="8"/>
  <c r="E75" i="8"/>
  <c r="D75" i="8"/>
  <c r="S74" i="8"/>
  <c r="Q74" i="8"/>
  <c r="E74" i="8" s="1"/>
  <c r="I74" i="8"/>
  <c r="H74" i="8"/>
  <c r="G74" i="8"/>
  <c r="D74" i="8"/>
  <c r="S73" i="8"/>
  <c r="Q73" i="8"/>
  <c r="I73" i="8"/>
  <c r="H73" i="8"/>
  <c r="G73" i="8"/>
  <c r="E73" i="8"/>
  <c r="D73" i="8"/>
  <c r="S72" i="8"/>
  <c r="I72" i="8" s="1"/>
  <c r="Q72" i="8"/>
  <c r="H72" i="8"/>
  <c r="G72" i="8"/>
  <c r="E72" i="8"/>
  <c r="D72" i="8"/>
  <c r="S71" i="8"/>
  <c r="I71" i="8" s="1"/>
  <c r="Q71" i="8"/>
  <c r="H71" i="8"/>
  <c r="G71" i="8"/>
  <c r="E71" i="8"/>
  <c r="D71" i="8"/>
  <c r="S70" i="8"/>
  <c r="Q70" i="8"/>
  <c r="E70" i="8" s="1"/>
  <c r="I70" i="8"/>
  <c r="H70" i="8"/>
  <c r="G70" i="8"/>
  <c r="D70" i="8"/>
  <c r="S69" i="8"/>
  <c r="Q69" i="8"/>
  <c r="I69" i="8"/>
  <c r="H69" i="8"/>
  <c r="G69" i="8"/>
  <c r="E69" i="8"/>
  <c r="D69" i="8"/>
  <c r="S68" i="8"/>
  <c r="I68" i="8" s="1"/>
  <c r="Q68" i="8"/>
  <c r="H68" i="8"/>
  <c r="G68" i="8"/>
  <c r="E68" i="8"/>
  <c r="D68" i="8"/>
  <c r="S67" i="8"/>
  <c r="I67" i="8" s="1"/>
  <c r="Q67" i="8"/>
  <c r="H67" i="8"/>
  <c r="G67" i="8"/>
  <c r="E67" i="8"/>
  <c r="D67" i="8"/>
  <c r="S66" i="8"/>
  <c r="Q66" i="8"/>
  <c r="E66" i="8" s="1"/>
  <c r="I66" i="8"/>
  <c r="H66" i="8"/>
  <c r="G66" i="8"/>
  <c r="D66" i="8"/>
  <c r="S65" i="8"/>
  <c r="Q65" i="8"/>
  <c r="I65" i="8"/>
  <c r="H65" i="8"/>
  <c r="G65" i="8"/>
  <c r="E65" i="8"/>
  <c r="D65" i="8"/>
  <c r="S64" i="8"/>
  <c r="I64" i="8" s="1"/>
  <c r="Q64" i="8"/>
  <c r="H64" i="8"/>
  <c r="G64" i="8"/>
  <c r="E64" i="8"/>
  <c r="D64" i="8"/>
  <c r="S63" i="8"/>
  <c r="I63" i="8" s="1"/>
  <c r="Q63" i="8"/>
  <c r="H63" i="8"/>
  <c r="G63" i="8"/>
  <c r="E63" i="8"/>
  <c r="D63" i="8"/>
  <c r="S62" i="8"/>
  <c r="Q62" i="8"/>
  <c r="E62" i="8" s="1"/>
  <c r="I62" i="8"/>
  <c r="H62" i="8"/>
  <c r="G62" i="8"/>
  <c r="D62" i="8"/>
  <c r="S61" i="8"/>
  <c r="Q61" i="8"/>
  <c r="I61" i="8"/>
  <c r="H61" i="8"/>
  <c r="G61" i="8"/>
  <c r="E61" i="8"/>
  <c r="D61" i="8"/>
  <c r="S60" i="8"/>
  <c r="I60" i="8" s="1"/>
  <c r="Q60" i="8"/>
  <c r="H60" i="8"/>
  <c r="G60" i="8"/>
  <c r="E60" i="8"/>
  <c r="D60" i="8"/>
  <c r="S59" i="8"/>
  <c r="I59" i="8" s="1"/>
  <c r="Q59" i="8"/>
  <c r="H59" i="8"/>
  <c r="G59" i="8"/>
  <c r="E59" i="8"/>
  <c r="D59" i="8"/>
  <c r="S58" i="8"/>
  <c r="Q58" i="8"/>
  <c r="E58" i="8" s="1"/>
  <c r="I58" i="8"/>
  <c r="H58" i="8"/>
  <c r="G58" i="8"/>
  <c r="D58" i="8"/>
  <c r="S57" i="8"/>
  <c r="Q57" i="8"/>
  <c r="I57" i="8"/>
  <c r="H57" i="8"/>
  <c r="G57" i="8"/>
  <c r="E57" i="8"/>
  <c r="D57" i="8"/>
  <c r="S56" i="8"/>
  <c r="I56" i="8" s="1"/>
  <c r="Q56" i="8"/>
  <c r="H56" i="8"/>
  <c r="G56" i="8"/>
  <c r="E56" i="8"/>
  <c r="D56" i="8"/>
  <c r="S55" i="8"/>
  <c r="I55" i="8" s="1"/>
  <c r="Q55" i="8"/>
  <c r="H55" i="8"/>
  <c r="G55" i="8"/>
  <c r="E55" i="8"/>
  <c r="D55" i="8"/>
  <c r="S54" i="8"/>
  <c r="Q54" i="8"/>
  <c r="E54" i="8" s="1"/>
  <c r="I54" i="8"/>
  <c r="H54" i="8"/>
  <c r="G54" i="8"/>
  <c r="D54" i="8"/>
  <c r="S53" i="8"/>
  <c r="Q53" i="8"/>
  <c r="I53" i="8"/>
  <c r="H53" i="8"/>
  <c r="G53" i="8"/>
  <c r="E53" i="8"/>
  <c r="D53" i="8"/>
  <c r="S52" i="8"/>
  <c r="I52" i="8" s="1"/>
  <c r="Q52" i="8"/>
  <c r="H52" i="8"/>
  <c r="G52" i="8"/>
  <c r="E52" i="8"/>
  <c r="D52" i="8"/>
  <c r="S51" i="8"/>
  <c r="I51" i="8" s="1"/>
  <c r="Q51" i="8"/>
  <c r="H51" i="8"/>
  <c r="G51" i="8"/>
  <c r="E51" i="8"/>
  <c r="D51" i="8"/>
  <c r="S50" i="8"/>
  <c r="Q50" i="8"/>
  <c r="E50" i="8" s="1"/>
  <c r="I50" i="8"/>
  <c r="H50" i="8"/>
  <c r="G50" i="8"/>
  <c r="D50" i="8"/>
  <c r="S49" i="8"/>
  <c r="Q49" i="8"/>
  <c r="I49" i="8"/>
  <c r="H49" i="8"/>
  <c r="G49" i="8"/>
  <c r="E49" i="8"/>
  <c r="D49" i="8"/>
  <c r="L46" i="8"/>
  <c r="K46" i="8"/>
  <c r="S41" i="8"/>
  <c r="Q41" i="8"/>
  <c r="I41" i="8"/>
  <c r="H41" i="8"/>
  <c r="G41" i="8"/>
  <c r="E41" i="8"/>
  <c r="D41" i="8"/>
  <c r="S40" i="8"/>
  <c r="Q40" i="8"/>
  <c r="I40" i="8"/>
  <c r="H40" i="8"/>
  <c r="G40" i="8"/>
  <c r="E40" i="8"/>
  <c r="D40" i="8"/>
  <c r="S39" i="8"/>
  <c r="Q39" i="8"/>
  <c r="I39" i="8"/>
  <c r="H39" i="8"/>
  <c r="G39" i="8"/>
  <c r="E39" i="8"/>
  <c r="D39" i="8"/>
  <c r="S38" i="8"/>
  <c r="Q38" i="8"/>
  <c r="I38" i="8"/>
  <c r="H38" i="8"/>
  <c r="G38" i="8"/>
  <c r="E38" i="8"/>
  <c r="D38" i="8"/>
  <c r="S37" i="8"/>
  <c r="Q37" i="8"/>
  <c r="E37" i="8" s="1"/>
  <c r="I37" i="8"/>
  <c r="H37" i="8"/>
  <c r="G37" i="8"/>
  <c r="D37" i="8"/>
  <c r="S36" i="8"/>
  <c r="Q36" i="8"/>
  <c r="I36" i="8"/>
  <c r="H36" i="8"/>
  <c r="G36" i="8"/>
  <c r="E36" i="8"/>
  <c r="D36" i="8"/>
  <c r="S35" i="8"/>
  <c r="Q35" i="8"/>
  <c r="I35" i="8"/>
  <c r="H35" i="8"/>
  <c r="G35" i="8"/>
  <c r="E35" i="8"/>
  <c r="D35" i="8"/>
  <c r="S34" i="8"/>
  <c r="Q34" i="8"/>
  <c r="I34" i="8"/>
  <c r="H34" i="8"/>
  <c r="G34" i="8"/>
  <c r="E34" i="8"/>
  <c r="D34" i="8"/>
  <c r="S33" i="8"/>
  <c r="Q33" i="8"/>
  <c r="E33" i="8" s="1"/>
  <c r="I33" i="8"/>
  <c r="H33" i="8"/>
  <c r="G33" i="8"/>
  <c r="D33" i="8"/>
  <c r="S32" i="8"/>
  <c r="Q32" i="8"/>
  <c r="I32" i="8"/>
  <c r="H32" i="8"/>
  <c r="G32" i="8"/>
  <c r="E32" i="8"/>
  <c r="D32" i="8"/>
  <c r="S31" i="8"/>
  <c r="Q31" i="8"/>
  <c r="I31" i="8"/>
  <c r="H31" i="8"/>
  <c r="G31" i="8"/>
  <c r="E31" i="8"/>
  <c r="D31" i="8"/>
  <c r="S30" i="8"/>
  <c r="Q30" i="8"/>
  <c r="I30" i="8"/>
  <c r="H30" i="8"/>
  <c r="G30" i="8"/>
  <c r="E30" i="8"/>
  <c r="D30" i="8"/>
  <c r="S29" i="8"/>
  <c r="Q29" i="8"/>
  <c r="I29" i="8"/>
  <c r="H29" i="8"/>
  <c r="G29" i="8"/>
  <c r="E29" i="8"/>
  <c r="D29" i="8"/>
  <c r="S28" i="8"/>
  <c r="Q28" i="8"/>
  <c r="I28" i="8"/>
  <c r="H28" i="8"/>
  <c r="G28" i="8"/>
  <c r="E28" i="8"/>
  <c r="D28" i="8"/>
  <c r="S27" i="8"/>
  <c r="Q27" i="8"/>
  <c r="I27" i="8"/>
  <c r="H27" i="8"/>
  <c r="G27" i="8"/>
  <c r="E27" i="8"/>
  <c r="D27" i="8"/>
  <c r="S26" i="8"/>
  <c r="Q26" i="8"/>
  <c r="I26" i="8"/>
  <c r="H26" i="8"/>
  <c r="G26" i="8"/>
  <c r="E26" i="8"/>
  <c r="D26" i="8"/>
  <c r="S25" i="8"/>
  <c r="Q25" i="8"/>
  <c r="E25" i="8" s="1"/>
  <c r="I25" i="8"/>
  <c r="H25" i="8"/>
  <c r="G25" i="8"/>
  <c r="D25" i="8"/>
  <c r="S24" i="8"/>
  <c r="Q24" i="8"/>
  <c r="I24" i="8"/>
  <c r="H24" i="8"/>
  <c r="G24" i="8"/>
  <c r="E24" i="8"/>
  <c r="D24" i="8"/>
  <c r="S23" i="8"/>
  <c r="Q23" i="8"/>
  <c r="I23" i="8"/>
  <c r="H23" i="8"/>
  <c r="G23" i="8"/>
  <c r="E23" i="8"/>
  <c r="D23" i="8"/>
  <c r="S22" i="8"/>
  <c r="Q22" i="8"/>
  <c r="I22" i="8"/>
  <c r="H22" i="8"/>
  <c r="G22" i="8"/>
  <c r="E22" i="8"/>
  <c r="D22" i="8"/>
  <c r="S21" i="8"/>
  <c r="Q21" i="8"/>
  <c r="E21" i="8" s="1"/>
  <c r="I21" i="8"/>
  <c r="H21" i="8"/>
  <c r="G21" i="8"/>
  <c r="D21" i="8"/>
  <c r="S20" i="8"/>
  <c r="Q20" i="8"/>
  <c r="I20" i="8"/>
  <c r="H20" i="8"/>
  <c r="G20" i="8"/>
  <c r="E20" i="8"/>
  <c r="D20" i="8"/>
  <c r="S19" i="8"/>
  <c r="Q19" i="8"/>
  <c r="I19" i="8"/>
  <c r="H19" i="8"/>
  <c r="G19" i="8"/>
  <c r="E19" i="8"/>
  <c r="D19" i="8"/>
  <c r="S18" i="8"/>
  <c r="Q18" i="8"/>
  <c r="I18" i="8"/>
  <c r="H18" i="8"/>
  <c r="G18" i="8"/>
  <c r="E18" i="8"/>
  <c r="D18" i="8"/>
  <c r="S17" i="8"/>
  <c r="Q17" i="8"/>
  <c r="E17" i="8" s="1"/>
  <c r="I17" i="8"/>
  <c r="H17" i="8"/>
  <c r="G17" i="8"/>
  <c r="D17" i="8"/>
  <c r="S16" i="8"/>
  <c r="Q16" i="8"/>
  <c r="I16" i="8"/>
  <c r="H16" i="8"/>
  <c r="G16" i="8"/>
  <c r="E16" i="8"/>
  <c r="D16" i="8"/>
  <c r="S15" i="8"/>
  <c r="Q15" i="8"/>
  <c r="I15" i="8"/>
  <c r="H15" i="8"/>
  <c r="G15" i="8"/>
  <c r="E15" i="8"/>
  <c r="D15" i="8"/>
  <c r="S14" i="8"/>
  <c r="Q14" i="8"/>
  <c r="I14" i="8"/>
  <c r="H14" i="8"/>
  <c r="G14" i="8"/>
  <c r="E14" i="8"/>
  <c r="D14" i="8"/>
  <c r="S13" i="8"/>
  <c r="Q13" i="8"/>
  <c r="E13" i="8" s="1"/>
  <c r="I13" i="8"/>
  <c r="H13" i="8"/>
  <c r="G13" i="8"/>
  <c r="D13" i="8"/>
  <c r="S12" i="8"/>
  <c r="Q12" i="8"/>
  <c r="I12" i="8"/>
  <c r="H12" i="8"/>
  <c r="G12" i="8"/>
  <c r="E12" i="8"/>
  <c r="D12" i="8"/>
  <c r="S11" i="8"/>
  <c r="Q11" i="8"/>
  <c r="I11" i="8"/>
  <c r="H11" i="8"/>
  <c r="G11" i="8"/>
  <c r="E11" i="8"/>
  <c r="D11" i="8"/>
  <c r="S10" i="8"/>
  <c r="Q10" i="8"/>
  <c r="I10" i="8"/>
  <c r="H10" i="8"/>
  <c r="G10" i="8"/>
  <c r="E10" i="8"/>
  <c r="D10" i="8"/>
  <c r="S9" i="8"/>
  <c r="Q9" i="8"/>
  <c r="E9" i="8" s="1"/>
  <c r="I9" i="8"/>
  <c r="H9" i="8"/>
  <c r="G9" i="8"/>
  <c r="D9" i="8"/>
  <c r="S8" i="8"/>
  <c r="Q8" i="8"/>
  <c r="I8" i="8"/>
  <c r="H8" i="8"/>
  <c r="G8" i="8"/>
  <c r="E8" i="8"/>
  <c r="D8" i="8"/>
  <c r="S7" i="8"/>
  <c r="Q7" i="8"/>
  <c r="I7" i="8"/>
  <c r="H7" i="8"/>
  <c r="G7" i="8"/>
  <c r="E7" i="8"/>
  <c r="D7" i="8"/>
  <c r="S6" i="8"/>
  <c r="Q6" i="8"/>
  <c r="I6" i="8"/>
  <c r="H6" i="8"/>
  <c r="G6" i="8"/>
  <c r="E6" i="8"/>
  <c r="D6" i="8"/>
  <c r="Q42" i="13" l="1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41" i="13"/>
  <c r="Q40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19" i="13"/>
  <c r="Q18" i="13"/>
  <c r="C63" i="13" l="1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D63" i="13"/>
  <c r="E63" i="13"/>
  <c r="F63" i="13"/>
  <c r="G63" i="13"/>
  <c r="H63" i="13"/>
  <c r="Q13" i="13"/>
  <c r="T13" i="13"/>
  <c r="T4" i="13"/>
  <c r="S12" i="13"/>
  <c r="T12" i="13"/>
  <c r="Q12" i="13"/>
  <c r="P12" i="13"/>
  <c r="K32" i="13"/>
  <c r="K31" i="13"/>
  <c r="K30" i="13"/>
  <c r="K29" i="13"/>
  <c r="K28" i="13"/>
  <c r="K27" i="13"/>
  <c r="K26" i="13"/>
  <c r="K25" i="13"/>
  <c r="K23" i="13"/>
  <c r="K24" i="13"/>
  <c r="K22" i="13"/>
  <c r="K21" i="13"/>
  <c r="K20" i="13"/>
  <c r="K19" i="13"/>
  <c r="K18" i="13"/>
  <c r="S13" i="13"/>
  <c r="D18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P22" i="13"/>
  <c r="P21" i="13"/>
  <c r="P20" i="13"/>
  <c r="O22" i="13"/>
  <c r="O21" i="13"/>
  <c r="O20" i="13"/>
  <c r="L22" i="13"/>
  <c r="L21" i="13"/>
  <c r="L20" i="13"/>
  <c r="H23" i="13"/>
  <c r="H22" i="13"/>
  <c r="H21" i="13"/>
  <c r="H20" i="13"/>
  <c r="G23" i="13"/>
  <c r="G22" i="13"/>
  <c r="G21" i="13"/>
  <c r="G20" i="13"/>
  <c r="F23" i="13"/>
  <c r="F22" i="13"/>
  <c r="F21" i="13"/>
  <c r="F20" i="13"/>
  <c r="E22" i="13"/>
  <c r="E21" i="13"/>
  <c r="E20" i="13"/>
  <c r="D23" i="13"/>
  <c r="D22" i="13"/>
  <c r="D21" i="13"/>
  <c r="D20" i="13"/>
  <c r="I62" i="12"/>
  <c r="E18" i="13"/>
  <c r="F18" i="13"/>
  <c r="G18" i="13"/>
  <c r="H18" i="13"/>
  <c r="L18" i="13"/>
  <c r="O18" i="13"/>
  <c r="P18" i="13"/>
  <c r="D19" i="13"/>
  <c r="E19" i="13"/>
  <c r="F19" i="13"/>
  <c r="G19" i="13"/>
  <c r="H19" i="13"/>
  <c r="L19" i="13"/>
  <c r="O19" i="13"/>
  <c r="P19" i="13"/>
  <c r="E23" i="13"/>
  <c r="L23" i="13"/>
  <c r="O23" i="13"/>
  <c r="P23" i="13"/>
  <c r="D24" i="13"/>
  <c r="E24" i="13"/>
  <c r="F24" i="13"/>
  <c r="G24" i="13"/>
  <c r="H24" i="13"/>
  <c r="L24" i="13"/>
  <c r="O24" i="13"/>
  <c r="P24" i="13"/>
  <c r="D25" i="13"/>
  <c r="E25" i="13"/>
  <c r="F25" i="13"/>
  <c r="G25" i="13"/>
  <c r="H25" i="13"/>
  <c r="L25" i="13"/>
  <c r="O25" i="13"/>
  <c r="P25" i="13"/>
  <c r="D26" i="13"/>
  <c r="E26" i="13"/>
  <c r="F26" i="13"/>
  <c r="G26" i="13"/>
  <c r="H26" i="13"/>
  <c r="L26" i="13"/>
  <c r="O26" i="13"/>
  <c r="P26" i="13"/>
  <c r="D27" i="13"/>
  <c r="E27" i="13"/>
  <c r="F27" i="13"/>
  <c r="G27" i="13"/>
  <c r="H27" i="13"/>
  <c r="L27" i="13"/>
  <c r="O27" i="13"/>
  <c r="P27" i="13"/>
  <c r="D28" i="13"/>
  <c r="E28" i="13"/>
  <c r="F28" i="13"/>
  <c r="G28" i="13"/>
  <c r="H28" i="13"/>
  <c r="L28" i="13"/>
  <c r="O28" i="13"/>
  <c r="P28" i="13"/>
  <c r="D29" i="13"/>
  <c r="E29" i="13"/>
  <c r="F29" i="13"/>
  <c r="G29" i="13"/>
  <c r="H29" i="13"/>
  <c r="L29" i="13"/>
  <c r="O29" i="13"/>
  <c r="P29" i="13"/>
  <c r="D30" i="13"/>
  <c r="E30" i="13"/>
  <c r="F30" i="13"/>
  <c r="G30" i="13"/>
  <c r="H30" i="13"/>
  <c r="L30" i="13"/>
  <c r="O30" i="13"/>
  <c r="P30" i="13"/>
  <c r="D31" i="13"/>
  <c r="E31" i="13"/>
  <c r="F31" i="13"/>
  <c r="G31" i="13"/>
  <c r="H31" i="13"/>
  <c r="L31" i="13"/>
  <c r="O31" i="13"/>
  <c r="P31" i="13"/>
  <c r="D32" i="13"/>
  <c r="E32" i="13"/>
  <c r="F32" i="13"/>
  <c r="G32" i="13"/>
  <c r="H32" i="13"/>
  <c r="L32" i="13"/>
  <c r="O32" i="13"/>
  <c r="P32" i="13"/>
  <c r="D40" i="13"/>
  <c r="E40" i="13"/>
  <c r="F40" i="13"/>
  <c r="G40" i="13"/>
  <c r="H40" i="13"/>
  <c r="K40" i="13"/>
  <c r="L40" i="13"/>
  <c r="O40" i="13"/>
  <c r="P40" i="13"/>
  <c r="D41" i="13"/>
  <c r="E41" i="13"/>
  <c r="F41" i="13"/>
  <c r="G41" i="13"/>
  <c r="H41" i="13"/>
  <c r="K41" i="13"/>
  <c r="L41" i="13"/>
  <c r="O41" i="13"/>
  <c r="P41" i="13"/>
  <c r="D42" i="13"/>
  <c r="E42" i="13"/>
  <c r="F42" i="13"/>
  <c r="G42" i="13"/>
  <c r="H42" i="13"/>
  <c r="K42" i="13"/>
  <c r="L42" i="13"/>
  <c r="O42" i="13"/>
  <c r="P42" i="13"/>
  <c r="D43" i="13"/>
  <c r="E43" i="13"/>
  <c r="F43" i="13"/>
  <c r="G43" i="13"/>
  <c r="H43" i="13"/>
  <c r="K43" i="13"/>
  <c r="L43" i="13"/>
  <c r="O43" i="13"/>
  <c r="P43" i="13"/>
  <c r="D44" i="13"/>
  <c r="E44" i="13"/>
  <c r="F44" i="13"/>
  <c r="G44" i="13"/>
  <c r="H44" i="13"/>
  <c r="K44" i="13"/>
  <c r="L44" i="13"/>
  <c r="O44" i="13"/>
  <c r="P44" i="13"/>
  <c r="D45" i="13"/>
  <c r="E45" i="13"/>
  <c r="F45" i="13"/>
  <c r="G45" i="13"/>
  <c r="H45" i="13"/>
  <c r="K45" i="13"/>
  <c r="L45" i="13"/>
  <c r="O45" i="13"/>
  <c r="P45" i="13"/>
  <c r="D46" i="13"/>
  <c r="E46" i="13"/>
  <c r="F46" i="13"/>
  <c r="G46" i="13"/>
  <c r="H46" i="13"/>
  <c r="K46" i="13"/>
  <c r="L46" i="13"/>
  <c r="O46" i="13"/>
  <c r="P46" i="13"/>
  <c r="D47" i="13"/>
  <c r="E47" i="13"/>
  <c r="F47" i="13"/>
  <c r="G47" i="13"/>
  <c r="H47" i="13"/>
  <c r="K47" i="13"/>
  <c r="L47" i="13"/>
  <c r="O47" i="13"/>
  <c r="P47" i="13"/>
  <c r="D48" i="13"/>
  <c r="E48" i="13"/>
  <c r="F48" i="13"/>
  <c r="G48" i="13"/>
  <c r="H48" i="13"/>
  <c r="K48" i="13"/>
  <c r="L48" i="13"/>
  <c r="O48" i="13"/>
  <c r="P48" i="13"/>
  <c r="D49" i="13"/>
  <c r="E49" i="13"/>
  <c r="F49" i="13"/>
  <c r="G49" i="13"/>
  <c r="H49" i="13"/>
  <c r="K49" i="13"/>
  <c r="L49" i="13"/>
  <c r="O49" i="13"/>
  <c r="P49" i="13"/>
  <c r="D50" i="13"/>
  <c r="E50" i="13"/>
  <c r="F50" i="13"/>
  <c r="G50" i="13"/>
  <c r="H50" i="13"/>
  <c r="K50" i="13"/>
  <c r="L50" i="13"/>
  <c r="O50" i="13"/>
  <c r="P50" i="13"/>
  <c r="D51" i="13"/>
  <c r="E51" i="13"/>
  <c r="F51" i="13"/>
  <c r="G51" i="13"/>
  <c r="H51" i="13"/>
  <c r="K51" i="13"/>
  <c r="L51" i="13"/>
  <c r="O51" i="13"/>
  <c r="P51" i="13"/>
  <c r="D52" i="13"/>
  <c r="E52" i="13"/>
  <c r="F52" i="13"/>
  <c r="G52" i="13"/>
  <c r="H52" i="13"/>
  <c r="K52" i="13"/>
  <c r="L52" i="13"/>
  <c r="O52" i="13"/>
  <c r="P52" i="13"/>
  <c r="D53" i="13"/>
  <c r="E53" i="13"/>
  <c r="F53" i="13"/>
  <c r="G53" i="13"/>
  <c r="H53" i="13"/>
  <c r="K53" i="13"/>
  <c r="L53" i="13"/>
  <c r="O53" i="13"/>
  <c r="P53" i="13"/>
  <c r="D54" i="13"/>
  <c r="E54" i="13"/>
  <c r="F54" i="13"/>
  <c r="G54" i="13"/>
  <c r="H54" i="13"/>
  <c r="K54" i="13"/>
  <c r="L54" i="13"/>
  <c r="O54" i="13"/>
  <c r="P54" i="13"/>
  <c r="D55" i="13"/>
  <c r="E55" i="13"/>
  <c r="F55" i="13"/>
  <c r="G55" i="13"/>
  <c r="H55" i="13"/>
  <c r="K55" i="13"/>
  <c r="L55" i="13"/>
  <c r="O55" i="13"/>
  <c r="P55" i="13"/>
  <c r="D56" i="13"/>
  <c r="E56" i="13"/>
  <c r="F56" i="13"/>
  <c r="G56" i="13"/>
  <c r="H56" i="13"/>
  <c r="K56" i="13"/>
  <c r="L56" i="13"/>
  <c r="O56" i="13"/>
  <c r="P56" i="13"/>
  <c r="D57" i="13"/>
  <c r="E57" i="13"/>
  <c r="F57" i="13"/>
  <c r="G57" i="13"/>
  <c r="H57" i="13"/>
  <c r="K57" i="13"/>
  <c r="L57" i="13"/>
  <c r="O57" i="13"/>
  <c r="P57" i="13"/>
  <c r="D58" i="13"/>
  <c r="E58" i="13"/>
  <c r="F58" i="13"/>
  <c r="G58" i="13"/>
  <c r="H58" i="13"/>
  <c r="K58" i="13"/>
  <c r="L58" i="13"/>
  <c r="O58" i="13"/>
  <c r="P58" i="13"/>
  <c r="D59" i="13"/>
  <c r="E59" i="13"/>
  <c r="F59" i="13"/>
  <c r="G59" i="13"/>
  <c r="H59" i="13"/>
  <c r="K59" i="13"/>
  <c r="L59" i="13"/>
  <c r="O59" i="13"/>
  <c r="P59" i="13"/>
  <c r="D60" i="13"/>
  <c r="E60" i="13"/>
  <c r="F60" i="13"/>
  <c r="G60" i="13"/>
  <c r="H60" i="13"/>
  <c r="K60" i="13"/>
  <c r="L60" i="13"/>
  <c r="O60" i="13"/>
  <c r="P60" i="13"/>
  <c r="D61" i="13"/>
  <c r="E61" i="13"/>
  <c r="F61" i="13"/>
  <c r="G61" i="13"/>
  <c r="H61" i="13"/>
  <c r="K61" i="13"/>
  <c r="L61" i="13"/>
  <c r="O61" i="13"/>
  <c r="P61" i="13"/>
  <c r="D62" i="13"/>
  <c r="E62" i="13"/>
  <c r="F62" i="13"/>
  <c r="G62" i="13"/>
  <c r="H62" i="13"/>
  <c r="K62" i="13"/>
  <c r="L62" i="13"/>
  <c r="O62" i="13"/>
  <c r="P62" i="13"/>
  <c r="K63" i="13"/>
  <c r="L63" i="13"/>
  <c r="O63" i="13"/>
  <c r="P63" i="13"/>
</calcChain>
</file>

<file path=xl/sharedStrings.xml><?xml version="1.0" encoding="utf-8"?>
<sst xmlns="http://schemas.openxmlformats.org/spreadsheetml/2006/main" count="973" uniqueCount="455">
  <si>
    <t>項目名</t>
    <rPh sb="0" eb="2">
      <t>コウモク</t>
    </rPh>
    <rPh sb="2" eb="3">
      <t>メイ</t>
    </rPh>
    <phoneticPr fontId="3"/>
  </si>
  <si>
    <t>内訳表</t>
    <rPh sb="0" eb="2">
      <t>ウチワケ</t>
    </rPh>
    <rPh sb="2" eb="3">
      <t>ヒョウ</t>
    </rPh>
    <phoneticPr fontId="3"/>
  </si>
  <si>
    <t>表示幅</t>
    <rPh sb="0" eb="3">
      <t>ヒョウジハバ</t>
    </rPh>
    <phoneticPr fontId="3"/>
  </si>
  <si>
    <t>ヘダー</t>
    <phoneticPr fontId="3"/>
  </si>
  <si>
    <t>名称1</t>
    <rPh sb="0" eb="2">
      <t>メイショウ</t>
    </rPh>
    <phoneticPr fontId="3"/>
  </si>
  <si>
    <t>名称2</t>
    <rPh sb="0" eb="2">
      <t>メイショウ</t>
    </rPh>
    <phoneticPr fontId="3"/>
  </si>
  <si>
    <t>規格1</t>
    <rPh sb="0" eb="2">
      <t>キカク</t>
    </rPh>
    <phoneticPr fontId="3"/>
  </si>
  <si>
    <t>規格2</t>
    <rPh sb="0" eb="2">
      <t>キカク</t>
    </rPh>
    <phoneticPr fontId="3"/>
  </si>
  <si>
    <t>数量1</t>
    <rPh sb="0" eb="2">
      <t>スウリョウ</t>
    </rPh>
    <phoneticPr fontId="3"/>
  </si>
  <si>
    <t>数量2</t>
    <rPh sb="0" eb="2">
      <t>スウリョウ</t>
    </rPh>
    <phoneticPr fontId="3"/>
  </si>
  <si>
    <t>単位1</t>
    <rPh sb="0" eb="2">
      <t>タンイ</t>
    </rPh>
    <phoneticPr fontId="3"/>
  </si>
  <si>
    <t>単位2</t>
    <rPh sb="0" eb="2">
      <t>タンイ</t>
    </rPh>
    <phoneticPr fontId="3"/>
  </si>
  <si>
    <t>単価1</t>
    <rPh sb="0" eb="2">
      <t>タンカ</t>
    </rPh>
    <phoneticPr fontId="3"/>
  </si>
  <si>
    <t>単価2</t>
    <rPh sb="0" eb="2">
      <t>タンカ</t>
    </rPh>
    <phoneticPr fontId="3"/>
  </si>
  <si>
    <t>金額1</t>
    <rPh sb="0" eb="2">
      <t>キンガク</t>
    </rPh>
    <phoneticPr fontId="3"/>
  </si>
  <si>
    <t>金額2</t>
    <rPh sb="0" eb="2">
      <t>キンガク</t>
    </rPh>
    <phoneticPr fontId="3"/>
  </si>
  <si>
    <t>明細</t>
    <rPh sb="0" eb="2">
      <t>メイサイ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</si>
  <si>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</si>
  <si>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</si>
  <si>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</si>
  <si>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</si>
  <si>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</si>
  <si>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</si>
  <si>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</si>
  <si>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</si>
  <si>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</si>
  <si>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</si>
  <si>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</si>
  <si>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</si>
  <si>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</si>
  <si>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</si>
  <si>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</si>
  <si>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</si>
  <si>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</si>
  <si>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</si>
  <si>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</si>
  <si>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</si>
  <si>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</si>
  <si>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</si>
  <si>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X</t>
    <phoneticPr fontId="3"/>
  </si>
  <si>
    <t>Y</t>
    <phoneticPr fontId="3"/>
  </si>
  <si>
    <t>Z</t>
    <phoneticPr fontId="3"/>
  </si>
  <si>
    <t>W</t>
    <phoneticPr fontId="3"/>
  </si>
  <si>
    <t>明細予備情報1</t>
    <rPh sb="0" eb="2">
      <t>メイサイ</t>
    </rPh>
    <rPh sb="2" eb="4">
      <t>ヨビ</t>
    </rPh>
    <rPh sb="4" eb="6">
      <t>ジョウホウ</t>
    </rPh>
    <phoneticPr fontId="3"/>
  </si>
  <si>
    <t>明細予備情報2</t>
    <rPh sb="0" eb="2">
      <t>メイサイ</t>
    </rPh>
    <rPh sb="2" eb="4">
      <t>ヨビ</t>
    </rPh>
    <rPh sb="4" eb="6">
      <t>ジョウホウ</t>
    </rPh>
    <phoneticPr fontId="3"/>
  </si>
  <si>
    <t>種目1</t>
    <rPh sb="0" eb="2">
      <t>シュモク</t>
    </rPh>
    <phoneticPr fontId="3"/>
  </si>
  <si>
    <t>数字</t>
    <rPh sb="0" eb="2">
      <t>スウジ</t>
    </rPh>
    <phoneticPr fontId="3"/>
  </si>
  <si>
    <t>×</t>
    <phoneticPr fontId="3"/>
  </si>
  <si>
    <t>○</t>
    <phoneticPr fontId="3"/>
  </si>
  <si>
    <t>×</t>
    <phoneticPr fontId="3"/>
  </si>
  <si>
    <t>特殊な処理</t>
    <rPh sb="0" eb="2">
      <t>トクシュ</t>
    </rPh>
    <rPh sb="3" eb="5">
      <t>ショリ</t>
    </rPh>
    <phoneticPr fontId="3"/>
  </si>
  <si>
    <t>特殊な処理の説明</t>
    <rPh sb="0" eb="2">
      <t>トクシュ</t>
    </rPh>
    <rPh sb="3" eb="5">
      <t>ショリ</t>
    </rPh>
    <rPh sb="6" eb="8">
      <t>セツメイ</t>
    </rPh>
    <phoneticPr fontId="3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</si>
  <si>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3"/>
  </si>
  <si>
    <t>書出シート名</t>
    <rPh sb="0" eb="2">
      <t>カキダ</t>
    </rPh>
    <rPh sb="5" eb="6">
      <t>メイ</t>
    </rPh>
    <phoneticPr fontId="3"/>
  </si>
  <si>
    <t>作成シート名</t>
    <rPh sb="0" eb="2">
      <t>サクセイ</t>
    </rPh>
    <rPh sb="5" eb="6">
      <t>メイ</t>
    </rPh>
    <phoneticPr fontId="3"/>
  </si>
  <si>
    <t>値</t>
    <rPh sb="0" eb="1">
      <t>アタイ</t>
    </rPh>
    <phoneticPr fontId="3"/>
  </si>
  <si>
    <t>１明細当りの行数</t>
    <rPh sb="1" eb="3">
      <t>メイサイ</t>
    </rPh>
    <rPh sb="3" eb="4">
      <t>アタ</t>
    </rPh>
    <rPh sb="6" eb="8">
      <t>ギョウスウ</t>
    </rPh>
    <phoneticPr fontId="3"/>
  </si>
  <si>
    <t>ヘダーの行数</t>
    <rPh sb="4" eb="6">
      <t>ギョウスウ</t>
    </rPh>
    <phoneticPr fontId="3"/>
  </si>
  <si>
    <t>フッターの行数</t>
    <rPh sb="5" eb="7">
      <t>ギョウスウ</t>
    </rPh>
    <phoneticPr fontId="3"/>
  </si>
  <si>
    <t>内訳表</t>
    <phoneticPr fontId="3"/>
  </si>
  <si>
    <t>１ページの明細行数</t>
    <rPh sb="5" eb="7">
      <t>メイサイ</t>
    </rPh>
    <rPh sb="7" eb="9">
      <t>ギョウスウ</t>
    </rPh>
    <phoneticPr fontId="3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</si>
  <si>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3"/>
  </si>
  <si>
    <t>帳票イメージシート名</t>
  </si>
  <si>
    <t>帳票イメージ範囲</t>
  </si>
  <si>
    <t>帳票イメージ</t>
  </si>
  <si>
    <t>行</t>
    <rPh sb="0" eb="1">
      <t>ギョウ</t>
    </rPh>
    <phoneticPr fontId="3"/>
  </si>
  <si>
    <t>行の高さ</t>
    <rPh sb="0" eb="1">
      <t>ギョウ</t>
    </rPh>
    <rPh sb="2" eb="3">
      <t>タカ</t>
    </rPh>
    <phoneticPr fontId="3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</si>
  <si>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</si>
  <si>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3"/>
  </si>
  <si>
    <t>ヘダー開始列</t>
    <rPh sb="3" eb="5">
      <t>カイシ</t>
    </rPh>
    <rPh sb="5" eb="6">
      <t>レツ</t>
    </rPh>
    <phoneticPr fontId="3"/>
  </si>
  <si>
    <t>明細開始列</t>
    <rPh sb="0" eb="2">
      <t>メイサイ</t>
    </rPh>
    <rPh sb="2" eb="4">
      <t>カイシ</t>
    </rPh>
    <rPh sb="4" eb="5">
      <t>レツ</t>
    </rPh>
    <phoneticPr fontId="3"/>
  </si>
  <si>
    <t>A</t>
    <phoneticPr fontId="3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</si>
  <si>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3"/>
  </si>
  <si>
    <t>書出しシート明細項目の書出し列</t>
    <rPh sb="6" eb="8">
      <t>メイサイ</t>
    </rPh>
    <phoneticPr fontId="3"/>
  </si>
  <si>
    <t>ｺｰﾄﾞ1</t>
    <phoneticPr fontId="3"/>
  </si>
  <si>
    <t>ｺｰﾄﾞ2</t>
    <phoneticPr fontId="3"/>
  </si>
  <si>
    <t>ｺｰﾄﾞ1</t>
    <phoneticPr fontId="3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</si>
  <si>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3"/>
  </si>
  <si>
    <t>単価表</t>
    <rPh sb="0" eb="2">
      <t>タンカ</t>
    </rPh>
    <phoneticPr fontId="3"/>
  </si>
  <si>
    <t>表題数量1</t>
    <rPh sb="0" eb="2">
      <t>ヒョウダイ</t>
    </rPh>
    <rPh sb="2" eb="4">
      <t>スウリョウ</t>
    </rPh>
    <phoneticPr fontId="3"/>
  </si>
  <si>
    <t>表題数量2</t>
    <rPh sb="0" eb="2">
      <t>ヒョウダイ</t>
    </rPh>
    <rPh sb="2" eb="4">
      <t>スウリョウ</t>
    </rPh>
    <phoneticPr fontId="3"/>
  </si>
  <si>
    <t>H</t>
    <phoneticPr fontId="3"/>
  </si>
  <si>
    <t>表末行数</t>
    <rPh sb="0" eb="1">
      <t>ヒョウ</t>
    </rPh>
    <rPh sb="1" eb="2">
      <t>マツ</t>
    </rPh>
    <rPh sb="2" eb="4">
      <t>ギョウスウ</t>
    </rPh>
    <phoneticPr fontId="3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</si>
  <si>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3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</si>
  <si>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3"/>
  </si>
  <si>
    <t>明細区分1</t>
    <rPh sb="0" eb="2">
      <t>メイサイ</t>
    </rPh>
    <rPh sb="2" eb="4">
      <t>クブン</t>
    </rPh>
    <phoneticPr fontId="3"/>
  </si>
  <si>
    <t>明細区分2</t>
    <rPh sb="0" eb="2">
      <t>メイサイ</t>
    </rPh>
    <rPh sb="2" eb="4">
      <t>クブン</t>
    </rPh>
    <phoneticPr fontId="3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</si>
  <si>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3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</si>
  <si>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3"/>
  </si>
  <si>
    <t>1工種別内訳ファイル書出</t>
    <phoneticPr fontId="3"/>
  </si>
  <si>
    <t>2内訳表ファイル書出</t>
  </si>
  <si>
    <t>3全表形式ファイル書出</t>
  </si>
  <si>
    <t>R</t>
    <phoneticPr fontId="3"/>
  </si>
  <si>
    <t>Y</t>
    <phoneticPr fontId="3"/>
  </si>
  <si>
    <t>単価表</t>
    <rPh sb="0" eb="2">
      <t>タンカ</t>
    </rPh>
    <rPh sb="2" eb="3">
      <t>ヒョウ</t>
    </rPh>
    <phoneticPr fontId="3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</si>
  <si>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3"/>
  </si>
  <si>
    <t>書出しデータ</t>
    <rPh sb="0" eb="2">
      <t>カキダ</t>
    </rPh>
    <phoneticPr fontId="3"/>
  </si>
  <si>
    <t>帳票イメージ</t>
    <rPh sb="0" eb="2">
      <t>チョウヒョウ</t>
    </rPh>
    <phoneticPr fontId="3"/>
  </si>
  <si>
    <t>金　　　額</t>
    <rPh sb="0" eb="1">
      <t>キン</t>
    </rPh>
    <rPh sb="4" eb="5">
      <t>ガク</t>
    </rPh>
    <phoneticPr fontId="3"/>
  </si>
  <si>
    <t>帳票イメージ工種別内訳</t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</si>
  <si>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3"/>
  </si>
  <si>
    <t>AI</t>
    <phoneticPr fontId="3"/>
  </si>
  <si>
    <t>AE</t>
    <phoneticPr fontId="3"/>
  </si>
  <si>
    <t>名　　　称</t>
    <rPh sb="0" eb="1">
      <t>メイ</t>
    </rPh>
    <rPh sb="4" eb="5">
      <t>ショウ</t>
    </rPh>
    <phoneticPr fontId="3"/>
  </si>
  <si>
    <t>単位</t>
    <rPh sb="0" eb="2">
      <t>タンイ</t>
    </rPh>
    <phoneticPr fontId="3"/>
  </si>
  <si>
    <t>単　　価</t>
    <rPh sb="0" eb="1">
      <t>タン</t>
    </rPh>
    <rPh sb="3" eb="4">
      <t>アタイ</t>
    </rPh>
    <phoneticPr fontId="3"/>
  </si>
  <si>
    <t>摘　　　要</t>
    <rPh sb="0" eb="1">
      <t>チャク</t>
    </rPh>
    <rPh sb="4" eb="5">
      <t>ヨウ</t>
    </rPh>
    <phoneticPr fontId="3"/>
  </si>
  <si>
    <t>１または２</t>
    <phoneticPr fontId="3"/>
  </si>
  <si>
    <t>階層の深さ</t>
    <rPh sb="0" eb="2">
      <t>カイソウ</t>
    </rPh>
    <rPh sb="3" eb="4">
      <t>フカ</t>
    </rPh>
    <phoneticPr fontId="3"/>
  </si>
  <si>
    <t>単　価</t>
    <rPh sb="0" eb="1">
      <t>タン</t>
    </rPh>
    <rPh sb="2" eb="3">
      <t>アタイ</t>
    </rPh>
    <phoneticPr fontId="3"/>
  </si>
  <si>
    <t>金　　額</t>
    <rPh sb="0" eb="1">
      <t>キン</t>
    </rPh>
    <rPh sb="3" eb="4">
      <t>ガク</t>
    </rPh>
    <phoneticPr fontId="3"/>
  </si>
  <si>
    <t>AE</t>
    <phoneticPr fontId="3"/>
  </si>
  <si>
    <t>AC</t>
    <phoneticPr fontId="3"/>
  </si>
  <si>
    <t>BC</t>
    <phoneticPr fontId="3"/>
  </si>
  <si>
    <t>AS</t>
    <phoneticPr fontId="3"/>
  </si>
  <si>
    <t>BS</t>
    <phoneticPr fontId="3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</si>
  <si>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3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</si>
  <si>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3"/>
  </si>
  <si>
    <t>1頁目１ページの明細行数</t>
    <rPh sb="1" eb="3">
      <t>ページメ</t>
    </rPh>
    <rPh sb="8" eb="10">
      <t>メイサイ</t>
    </rPh>
    <rPh sb="10" eb="12">
      <t>ギョウスウ</t>
    </rPh>
    <phoneticPr fontId="3"/>
  </si>
  <si>
    <t>コード表示区分</t>
    <rPh sb="3" eb="5">
      <t>ヒョウジ</t>
    </rPh>
    <rPh sb="5" eb="7">
      <t>クブン</t>
    </rPh>
    <phoneticPr fontId="3"/>
  </si>
  <si>
    <t>環境版区分</t>
    <rPh sb="0" eb="2">
      <t>カンキョウ</t>
    </rPh>
    <rPh sb="2" eb="3">
      <t>バン</t>
    </rPh>
    <rPh sb="3" eb="5">
      <t>クブン</t>
    </rPh>
    <phoneticPr fontId="3"/>
  </si>
  <si>
    <t>×</t>
    <phoneticPr fontId="3"/>
  </si>
  <si>
    <t>工事名称</t>
    <rPh sb="0" eb="2">
      <t>コウジ</t>
    </rPh>
    <rPh sb="2" eb="4">
      <t>メイショウ</t>
    </rPh>
    <phoneticPr fontId="3"/>
  </si>
  <si>
    <t>初ページ</t>
    <rPh sb="0" eb="1">
      <t>ショ</t>
    </rPh>
    <phoneticPr fontId="3"/>
  </si>
  <si>
    <t>数量</t>
    <rPh sb="0" eb="2">
      <t>スウリョウ</t>
    </rPh>
    <phoneticPr fontId="3"/>
  </si>
  <si>
    <t>単価表明細</t>
    <rPh sb="0" eb="2">
      <t>タンカ</t>
    </rPh>
    <rPh sb="2" eb="3">
      <t>ヒョウ</t>
    </rPh>
    <rPh sb="3" eb="5">
      <t>メイサイ</t>
    </rPh>
    <phoneticPr fontId="3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</si>
  <si>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3"/>
  </si>
  <si>
    <t>摘　　　要</t>
    <rPh sb="0" eb="1">
      <t>テキ</t>
    </rPh>
    <rPh sb="4" eb="5">
      <t>ヨウ</t>
    </rPh>
    <phoneticPr fontId="3"/>
  </si>
  <si>
    <t>種目　変更</t>
    <rPh sb="0" eb="2">
      <t>シュモク</t>
    </rPh>
    <rPh sb="3" eb="5">
      <t>ヘンコウ</t>
    </rPh>
    <phoneticPr fontId="3"/>
  </si>
  <si>
    <t>種目　変更</t>
    <rPh sb="0" eb="2">
      <t>シュモク</t>
    </rPh>
    <phoneticPr fontId="3"/>
  </si>
  <si>
    <t>数量　変更</t>
    <rPh sb="0" eb="2">
      <t>スウリョウ</t>
    </rPh>
    <phoneticPr fontId="3"/>
  </si>
  <si>
    <t>単位　変更</t>
    <rPh sb="0" eb="2">
      <t>タンイ</t>
    </rPh>
    <phoneticPr fontId="3"/>
  </si>
  <si>
    <t>単価　変更</t>
    <rPh sb="0" eb="2">
      <t>タンカ</t>
    </rPh>
    <phoneticPr fontId="3"/>
  </si>
  <si>
    <t>金額　変更</t>
    <rPh sb="0" eb="2">
      <t>キンガク</t>
    </rPh>
    <phoneticPr fontId="3"/>
  </si>
  <si>
    <t>AA</t>
    <phoneticPr fontId="3"/>
  </si>
  <si>
    <t>社名</t>
    <rPh sb="0" eb="2">
      <t>シャメイ</t>
    </rPh>
    <phoneticPr fontId="3"/>
  </si>
  <si>
    <t>ｍ</t>
    <phoneticPr fontId="3"/>
  </si>
  <si>
    <t>R-2-1-2-1</t>
  </si>
  <si>
    <t>m3</t>
  </si>
  <si>
    <t/>
  </si>
  <si>
    <t>内訳表明細</t>
    <rPh sb="0" eb="2">
      <t>ウチワケ</t>
    </rPh>
    <rPh sb="2" eb="3">
      <t>ヒョウ</t>
    </rPh>
    <rPh sb="3" eb="5">
      <t>メイサイ</t>
    </rPh>
    <phoneticPr fontId="3"/>
  </si>
  <si>
    <t>A1:M43</t>
    <phoneticPr fontId="3"/>
  </si>
  <si>
    <t>AL</t>
    <phoneticPr fontId="3"/>
  </si>
  <si>
    <t>BJ</t>
    <phoneticPr fontId="3"/>
  </si>
  <si>
    <t>BE</t>
    <phoneticPr fontId="3"/>
  </si>
  <si>
    <t>CB</t>
    <phoneticPr fontId="3"/>
  </si>
  <si>
    <t>AM</t>
    <phoneticPr fontId="3"/>
  </si>
  <si>
    <t>BK</t>
    <phoneticPr fontId="3"/>
  </si>
  <si>
    <t>AX</t>
    <phoneticPr fontId="3"/>
  </si>
  <si>
    <t>BU</t>
    <phoneticPr fontId="3"/>
  </si>
  <si>
    <t>単　位</t>
    <rPh sb="0" eb="1">
      <t>タン</t>
    </rPh>
    <rPh sb="2" eb="3">
      <t>クライ</t>
    </rPh>
    <phoneticPr fontId="3"/>
  </si>
  <si>
    <t>数　量</t>
    <rPh sb="0" eb="1">
      <t>カズ</t>
    </rPh>
    <rPh sb="2" eb="3">
      <t>リョウ</t>
    </rPh>
    <phoneticPr fontId="3"/>
  </si>
  <si>
    <t>工   事   名</t>
    <rPh sb="0" eb="1">
      <t>コウ</t>
    </rPh>
    <rPh sb="4" eb="5">
      <t>コト</t>
    </rPh>
    <rPh sb="8" eb="9">
      <t>メイ</t>
    </rPh>
    <phoneticPr fontId="3"/>
  </si>
  <si>
    <t>０非表示</t>
  </si>
  <si>
    <t>単価</t>
    <rPh sb="0" eb="2">
      <t>タンカ</t>
    </rPh>
    <phoneticPr fontId="3"/>
  </si>
  <si>
    <t>共通仮設費出力</t>
    <rPh sb="0" eb="2">
      <t>キョウツウ</t>
    </rPh>
    <rPh sb="2" eb="4">
      <t>カセツ</t>
    </rPh>
    <rPh sb="4" eb="5">
      <t>ヒ</t>
    </rPh>
    <rPh sb="5" eb="7">
      <t>シュツリョク</t>
    </rPh>
    <phoneticPr fontId="3"/>
  </si>
  <si>
    <t>明細種別</t>
    <rPh sb="0" eb="2">
      <t>メイサイ</t>
    </rPh>
    <rPh sb="2" eb="4">
      <t>シュベツ</t>
    </rPh>
    <phoneticPr fontId="3"/>
  </si>
  <si>
    <t>AP</t>
    <phoneticPr fontId="3"/>
  </si>
  <si>
    <t>AV</t>
    <phoneticPr fontId="3"/>
  </si>
  <si>
    <t>AF</t>
    <phoneticPr fontId="3"/>
  </si>
  <si>
    <t>AB</t>
    <phoneticPr fontId="3"/>
  </si>
  <si>
    <t>下記の通りお見積り申し上げます。</t>
    <rPh sb="0" eb="2">
      <t>カキ</t>
    </rPh>
    <rPh sb="3" eb="4">
      <t>トオ</t>
    </rPh>
    <rPh sb="6" eb="8">
      <t>ミツモ</t>
    </rPh>
    <rPh sb="9" eb="10">
      <t>モウ</t>
    </rPh>
    <rPh sb="11" eb="12">
      <t>ア</t>
    </rPh>
    <phoneticPr fontId="16"/>
  </si>
  <si>
    <t>納期</t>
    <rPh sb="0" eb="2">
      <t>ノウキ</t>
    </rPh>
    <phoneticPr fontId="16"/>
  </si>
  <si>
    <t>お支払い条件</t>
    <rPh sb="1" eb="3">
      <t>シハラ</t>
    </rPh>
    <rPh sb="4" eb="6">
      <t>ジョウケン</t>
    </rPh>
    <phoneticPr fontId="16"/>
  </si>
  <si>
    <t>受渡方法・場所</t>
    <rPh sb="0" eb="2">
      <t>ウケワタシ</t>
    </rPh>
    <rPh sb="2" eb="4">
      <t>ホウホウ</t>
    </rPh>
    <rPh sb="5" eb="7">
      <t>バショ</t>
    </rPh>
    <phoneticPr fontId="16"/>
  </si>
  <si>
    <t>見積有効期限</t>
    <rPh sb="0" eb="2">
      <t>ミツモリ</t>
    </rPh>
    <rPh sb="2" eb="4">
      <t>ユウコウ</t>
    </rPh>
    <rPh sb="4" eb="6">
      <t>キゲン</t>
    </rPh>
    <phoneticPr fontId="16"/>
  </si>
  <si>
    <t>A35:W64</t>
    <phoneticPr fontId="3"/>
  </si>
  <si>
    <t>A1:W34</t>
    <phoneticPr fontId="3"/>
  </si>
  <si>
    <t>住所</t>
    <rPh sb="0" eb="2">
      <t>ジュウショ</t>
    </rPh>
    <phoneticPr fontId="3"/>
  </si>
  <si>
    <t>社名</t>
    <phoneticPr fontId="3"/>
  </si>
  <si>
    <t>出力用住所</t>
    <phoneticPr fontId="3"/>
  </si>
  <si>
    <t>工事名1</t>
    <rPh sb="0" eb="2">
      <t>コウジ</t>
    </rPh>
    <rPh sb="2" eb="3">
      <t>メイ</t>
    </rPh>
    <phoneticPr fontId="3"/>
  </si>
  <si>
    <t>×</t>
    <phoneticPr fontId="3"/>
  </si>
  <si>
    <t>出力用氏名</t>
    <rPh sb="0" eb="3">
      <t>シュツリョクヨウ</t>
    </rPh>
    <rPh sb="3" eb="5">
      <t>シメイ</t>
    </rPh>
    <phoneticPr fontId="3"/>
  </si>
  <si>
    <t>担当者</t>
    <rPh sb="0" eb="3">
      <t>タントウシャ</t>
    </rPh>
    <phoneticPr fontId="3"/>
  </si>
  <si>
    <t>A</t>
    <phoneticPr fontId="3"/>
  </si>
  <si>
    <t>代表者</t>
    <rPh sb="0" eb="3">
      <t>ダイヒョウシャ</t>
    </rPh>
    <phoneticPr fontId="3"/>
  </si>
  <si>
    <t>出力用TEL</t>
    <rPh sb="0" eb="3">
      <t>シュツリョクヨウ</t>
    </rPh>
    <phoneticPr fontId="3"/>
  </si>
  <si>
    <t>出力用FAX</t>
    <rPh sb="0" eb="3">
      <t>シュツリョクヨウ</t>
    </rPh>
    <phoneticPr fontId="3"/>
  </si>
  <si>
    <t>TEL</t>
    <phoneticPr fontId="3"/>
  </si>
  <si>
    <t>FAX</t>
    <phoneticPr fontId="3"/>
  </si>
  <si>
    <t>AH</t>
    <phoneticPr fontId="3"/>
  </si>
  <si>
    <t>備　　　考</t>
    <rPh sb="0" eb="1">
      <t>ソノウ</t>
    </rPh>
    <rPh sb="4" eb="5">
      <t>コウ</t>
    </rPh>
    <phoneticPr fontId="3"/>
  </si>
  <si>
    <t>発注者名</t>
    <rPh sb="0" eb="3">
      <t>ハッチュウシャ</t>
    </rPh>
    <rPh sb="3" eb="4">
      <t>メイ</t>
    </rPh>
    <phoneticPr fontId="3"/>
  </si>
  <si>
    <t>様</t>
    <phoneticPr fontId="3"/>
  </si>
  <si>
    <t>納期</t>
    <rPh sb="0" eb="2">
      <t>ノウキ</t>
    </rPh>
    <phoneticPr fontId="3"/>
  </si>
  <si>
    <t>支払条件</t>
    <rPh sb="0" eb="4">
      <t>シハライジョウケン</t>
    </rPh>
    <phoneticPr fontId="3"/>
  </si>
  <si>
    <t>受渡方法場所</t>
    <rPh sb="0" eb="2">
      <t>ウケワタシ</t>
    </rPh>
    <rPh sb="2" eb="4">
      <t>ホウホウ</t>
    </rPh>
    <rPh sb="4" eb="6">
      <t>バショ</t>
    </rPh>
    <phoneticPr fontId="3"/>
  </si>
  <si>
    <t>御見積総計</t>
    <rPh sb="0" eb="3">
      <t>オミツモリ</t>
    </rPh>
    <rPh sb="3" eb="5">
      <t>ソウケイ</t>
    </rPh>
    <phoneticPr fontId="3"/>
  </si>
  <si>
    <t>納期</t>
    <rPh sb="0" eb="2">
      <t>ノウキ</t>
    </rPh>
    <phoneticPr fontId="3"/>
  </si>
  <si>
    <t>支払条件</t>
    <rPh sb="0" eb="4">
      <t>シハライジョウケン</t>
    </rPh>
    <phoneticPr fontId="3"/>
  </si>
  <si>
    <t>受渡方法</t>
    <rPh sb="0" eb="4">
      <t>ウケワタシホウホウ</t>
    </rPh>
    <phoneticPr fontId="3"/>
  </si>
  <si>
    <t>担当者</t>
    <rPh sb="0" eb="3">
      <t>タントウシャ</t>
    </rPh>
    <phoneticPr fontId="3"/>
  </si>
  <si>
    <t>AN</t>
    <phoneticPr fontId="3"/>
  </si>
  <si>
    <t>AJ</t>
    <phoneticPr fontId="3"/>
  </si>
  <si>
    <t>AK</t>
    <phoneticPr fontId="3"/>
  </si>
  <si>
    <t>AL</t>
    <phoneticPr fontId="3"/>
  </si>
  <si>
    <t>AM</t>
    <phoneticPr fontId="3"/>
  </si>
  <si>
    <t>AG</t>
    <phoneticPr fontId="3"/>
  </si>
  <si>
    <t>AF</t>
    <phoneticPr fontId="3"/>
  </si>
  <si>
    <t>H</t>
    <phoneticPr fontId="3"/>
  </si>
  <si>
    <t>H</t>
    <phoneticPr fontId="3"/>
  </si>
  <si>
    <t>明細種別</t>
    <rPh sb="0" eb="4">
      <t>メイサイシュベツ</t>
    </rPh>
    <phoneticPr fontId="3"/>
  </si>
  <si>
    <t>BW</t>
    <phoneticPr fontId="3"/>
  </si>
  <si>
    <t>BN</t>
    <phoneticPr fontId="3"/>
  </si>
  <si>
    <t>BI</t>
    <phoneticPr fontId="3"/>
  </si>
  <si>
    <t>CF</t>
    <phoneticPr fontId="3"/>
  </si>
  <si>
    <t>BC</t>
    <phoneticPr fontId="3"/>
  </si>
  <si>
    <t>BZ</t>
    <phoneticPr fontId="3"/>
  </si>
  <si>
    <t>BT</t>
    <phoneticPr fontId="3"/>
  </si>
  <si>
    <t>見積有効期限</t>
    <phoneticPr fontId="3"/>
  </si>
  <si>
    <t>見積有効期限</t>
    <phoneticPr fontId="3"/>
  </si>
  <si>
    <t>Q</t>
    <phoneticPr fontId="3"/>
  </si>
  <si>
    <t>　　　　御　　見　　積　　書　　　</t>
    <rPh sb="4" eb="5">
      <t>オ</t>
    </rPh>
    <rPh sb="7" eb="8">
      <t>ミ</t>
    </rPh>
    <rPh sb="10" eb="11">
      <t>セキ</t>
    </rPh>
    <rPh sb="13" eb="14">
      <t>ショ</t>
    </rPh>
    <phoneticPr fontId="16"/>
  </si>
  <si>
    <t>CK</t>
    <phoneticPr fontId="3"/>
  </si>
  <si>
    <t>AP</t>
    <phoneticPr fontId="3"/>
  </si>
  <si>
    <t>BZ</t>
    <phoneticPr fontId="3"/>
  </si>
  <si>
    <t>BC</t>
    <phoneticPr fontId="3"/>
  </si>
  <si>
    <t>BY</t>
    <phoneticPr fontId="3"/>
  </si>
  <si>
    <t>BB</t>
    <phoneticPr fontId="3"/>
  </si>
  <si>
    <t>BU</t>
    <phoneticPr fontId="3"/>
  </si>
  <si>
    <t>AW</t>
    <phoneticPr fontId="3"/>
  </si>
  <si>
    <t>BA</t>
    <phoneticPr fontId="3"/>
  </si>
  <si>
    <t>AT</t>
    <phoneticPr fontId="3"/>
  </si>
  <si>
    <t>AU</t>
    <phoneticPr fontId="3"/>
  </si>
  <si>
    <t>BR</t>
    <phoneticPr fontId="3"/>
  </si>
  <si>
    <t>AO</t>
    <phoneticPr fontId="3"/>
  </si>
  <si>
    <t xml:space="preserve">御見積総計金額 (税込)  </t>
    <phoneticPr fontId="3"/>
  </si>
  <si>
    <t>㊞　</t>
    <phoneticPr fontId="3"/>
  </si>
  <si>
    <t>親工事合計1</t>
    <rPh sb="0" eb="1">
      <t>オヤ</t>
    </rPh>
    <rPh sb="1" eb="3">
      <t>コウジ</t>
    </rPh>
    <rPh sb="3" eb="5">
      <t>ゴウケイ</t>
    </rPh>
    <phoneticPr fontId="3"/>
  </si>
  <si>
    <t>AM</t>
    <phoneticPr fontId="3"/>
  </si>
  <si>
    <t>使用しない</t>
    <rPh sb="0" eb="2">
      <t>シヨウ</t>
    </rPh>
    <phoneticPr fontId="3"/>
  </si>
  <si>
    <t>Q</t>
    <phoneticPr fontId="3"/>
  </si>
  <si>
    <t>×</t>
    <phoneticPr fontId="3"/>
  </si>
  <si>
    <t>合算表末=金額1</t>
    <rPh sb="5" eb="7">
      <t>キンガク</t>
    </rPh>
    <phoneticPr fontId="3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</si>
  <si>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3"/>
  </si>
  <si>
    <t>文字列</t>
    <rPh sb="0" eb="3">
      <t>モジレツ</t>
    </rPh>
    <phoneticPr fontId="3"/>
  </si>
  <si>
    <t>-</t>
    <phoneticPr fontId="3"/>
  </si>
  <si>
    <t>工事合計</t>
    <rPh sb="0" eb="2">
      <t>コウジ</t>
    </rPh>
    <rPh sb="2" eb="4">
      <t>ゴウケイ</t>
    </rPh>
    <phoneticPr fontId="3"/>
  </si>
  <si>
    <t>合算表末=名称1</t>
    <rPh sb="5" eb="7">
      <t>メイショウ</t>
    </rPh>
    <phoneticPr fontId="3"/>
  </si>
  <si>
    <t>AD</t>
    <phoneticPr fontId="3"/>
  </si>
  <si>
    <t>直接工事費1</t>
    <rPh sb="0" eb="5">
      <t>チョクセツコウジヒ</t>
    </rPh>
    <phoneticPr fontId="3"/>
  </si>
  <si>
    <t>直接工事費</t>
    <rPh sb="0" eb="5">
      <t>チョクセツコウジヒ</t>
    </rPh>
    <phoneticPr fontId="3"/>
  </si>
  <si>
    <t>X</t>
    <phoneticPr fontId="3"/>
  </si>
  <si>
    <t>×</t>
    <phoneticPr fontId="3"/>
  </si>
  <si>
    <t>ヘダー</t>
    <phoneticPr fontId="3"/>
  </si>
  <si>
    <t>A</t>
    <phoneticPr fontId="3"/>
  </si>
  <si>
    <t>AE</t>
    <phoneticPr fontId="3"/>
  </si>
  <si>
    <t>B</t>
    <phoneticPr fontId="3"/>
  </si>
  <si>
    <t>ｺｰﾄﾞ1</t>
    <phoneticPr fontId="3"/>
  </si>
  <si>
    <t>C</t>
    <phoneticPr fontId="3"/>
  </si>
  <si>
    <t>AQ</t>
    <phoneticPr fontId="3"/>
  </si>
  <si>
    <t>BD</t>
    <phoneticPr fontId="3"/>
  </si>
  <si>
    <t>L</t>
    <phoneticPr fontId="3"/>
  </si>
  <si>
    <t>M</t>
    <phoneticPr fontId="3"/>
  </si>
  <si>
    <t>内訳表名1</t>
    <rPh sb="0" eb="2">
      <t>ウチワケ</t>
    </rPh>
    <rPh sb="2" eb="3">
      <t>ヒョウ</t>
    </rPh>
    <rPh sb="3" eb="4">
      <t>メイ</t>
    </rPh>
    <phoneticPr fontId="3"/>
  </si>
  <si>
    <t>×</t>
    <phoneticPr fontId="3"/>
  </si>
  <si>
    <t>１または２</t>
    <phoneticPr fontId="3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</si>
  <si>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3"/>
  </si>
  <si>
    <t>コード</t>
    <phoneticPr fontId="3"/>
  </si>
  <si>
    <t>L</t>
    <phoneticPr fontId="3"/>
  </si>
  <si>
    <t>付け替えが行われているときこれを適用。コードと明細予備情報のセルの指定が必要</t>
  </si>
  <si>
    <t>N</t>
    <phoneticPr fontId="3"/>
  </si>
  <si>
    <t>R</t>
    <phoneticPr fontId="3"/>
  </si>
  <si>
    <t>AG</t>
    <phoneticPr fontId="3"/>
  </si>
  <si>
    <t>O</t>
    <phoneticPr fontId="3"/>
  </si>
  <si>
    <t>コード+表内ページ</t>
    <rPh sb="4" eb="6">
      <t>ヒョウナイ</t>
    </rPh>
    <phoneticPr fontId="3"/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</si>
  <si>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3"/>
  </si>
  <si>
    <t>AU</t>
    <phoneticPr fontId="3"/>
  </si>
  <si>
    <t>P</t>
    <phoneticPr fontId="3"/>
  </si>
  <si>
    <t>AH</t>
    <phoneticPr fontId="3"/>
  </si>
  <si>
    <t>形状寸法1</t>
    <rPh sb="0" eb="2">
      <t>ケイジョウ</t>
    </rPh>
    <rPh sb="2" eb="4">
      <t>スンポウ</t>
    </rPh>
    <phoneticPr fontId="3"/>
  </si>
  <si>
    <t>Q</t>
    <phoneticPr fontId="3"/>
  </si>
  <si>
    <t>AV</t>
    <phoneticPr fontId="3"/>
  </si>
  <si>
    <t>形状寸法　変更</t>
    <rPh sb="0" eb="2">
      <t>ケイジョウ</t>
    </rPh>
    <rPh sb="2" eb="4">
      <t>スンポウ</t>
    </rPh>
    <phoneticPr fontId="3"/>
  </si>
  <si>
    <t>AM</t>
    <phoneticPr fontId="3"/>
  </si>
  <si>
    <t>○</t>
    <phoneticPr fontId="3"/>
  </si>
  <si>
    <t>S</t>
    <phoneticPr fontId="3"/>
  </si>
  <si>
    <t>BA</t>
    <phoneticPr fontId="3"/>
  </si>
  <si>
    <t>T</t>
    <phoneticPr fontId="3"/>
  </si>
  <si>
    <t>AJ</t>
    <phoneticPr fontId="3"/>
  </si>
  <si>
    <t>F</t>
    <phoneticPr fontId="3"/>
  </si>
  <si>
    <t>U</t>
    <phoneticPr fontId="3"/>
  </si>
  <si>
    <t>AX</t>
    <phoneticPr fontId="3"/>
  </si>
  <si>
    <t>V</t>
    <phoneticPr fontId="3"/>
  </si>
  <si>
    <t>AN</t>
    <phoneticPr fontId="3"/>
  </si>
  <si>
    <t>当初単価</t>
    <rPh sb="0" eb="2">
      <t>トウショ</t>
    </rPh>
    <rPh sb="2" eb="4">
      <t>タンカ</t>
    </rPh>
    <phoneticPr fontId="3"/>
  </si>
  <si>
    <t>W</t>
    <phoneticPr fontId="3"/>
  </si>
  <si>
    <t>BB</t>
    <phoneticPr fontId="3"/>
  </si>
  <si>
    <t>変更単価</t>
    <rPh sb="0" eb="2">
      <t>ヘンコウ</t>
    </rPh>
    <rPh sb="2" eb="4">
      <t>タンカ</t>
    </rPh>
    <phoneticPr fontId="3"/>
  </si>
  <si>
    <t>X</t>
    <phoneticPr fontId="3"/>
  </si>
  <si>
    <t>算定数量1</t>
    <rPh sb="0" eb="2">
      <t>サンテイ</t>
    </rPh>
    <rPh sb="2" eb="4">
      <t>スウリョウ</t>
    </rPh>
    <phoneticPr fontId="3"/>
  </si>
  <si>
    <t>-</t>
    <phoneticPr fontId="3"/>
  </si>
  <si>
    <t>D</t>
    <phoneticPr fontId="3"/>
  </si>
  <si>
    <t>計算+当初算定</t>
    <rPh sb="0" eb="2">
      <t>ケイサン</t>
    </rPh>
    <rPh sb="3" eb="5">
      <t>トウショ</t>
    </rPh>
    <rPh sb="5" eb="7">
      <t>サンテイ</t>
    </rPh>
    <phoneticPr fontId="3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</si>
  <si>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</si>
  <si>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Y</t>
    <phoneticPr fontId="3"/>
  </si>
  <si>
    <t>算定数量2</t>
    <rPh sb="0" eb="2">
      <t>サンテイ</t>
    </rPh>
    <rPh sb="2" eb="4">
      <t>スウリョウ</t>
    </rPh>
    <phoneticPr fontId="3"/>
  </si>
  <si>
    <t>算定数量　変更</t>
    <rPh sb="0" eb="2">
      <t>サンテイ</t>
    </rPh>
    <rPh sb="2" eb="4">
      <t>スウリョウ</t>
    </rPh>
    <phoneticPr fontId="3"/>
  </si>
  <si>
    <t>計算+変更算定</t>
    <rPh sb="0" eb="2">
      <t>ケイサン</t>
    </rPh>
    <rPh sb="3" eb="5">
      <t>ヘンコウ</t>
    </rPh>
    <rPh sb="5" eb="7">
      <t>サンテイ</t>
    </rPh>
    <phoneticPr fontId="3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</si>
  <si>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</si>
  <si>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計</t>
    <rPh sb="0" eb="1">
      <t>ケイ</t>
    </rPh>
    <phoneticPr fontId="3"/>
  </si>
  <si>
    <t>B</t>
    <phoneticPr fontId="3"/>
  </si>
  <si>
    <t>×</t>
    <phoneticPr fontId="3"/>
  </si>
  <si>
    <t>文字列合計</t>
    <rPh sb="0" eb="3">
      <t>モジレツ</t>
    </rPh>
    <rPh sb="3" eb="5">
      <t>ゴウケイ</t>
    </rPh>
    <phoneticPr fontId="3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</si>
  <si>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3"/>
  </si>
  <si>
    <t>AO</t>
    <phoneticPr fontId="3"/>
  </si>
  <si>
    <t>I</t>
    <phoneticPr fontId="3"/>
  </si>
  <si>
    <t>○</t>
    <phoneticPr fontId="3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</si>
  <si>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3"/>
  </si>
  <si>
    <t>BC</t>
    <phoneticPr fontId="3"/>
  </si>
  <si>
    <t>計算+変更合計+単位当</t>
    <rPh sb="0" eb="2">
      <t>ケイサン</t>
    </rPh>
    <rPh sb="3" eb="5">
      <t>ヘンコウ</t>
    </rPh>
    <rPh sb="5" eb="7">
      <t>ゴウケイ</t>
    </rPh>
    <phoneticPr fontId="3"/>
  </si>
  <si>
    <t>算定単位1</t>
    <rPh sb="0" eb="2">
      <t>サンテイ</t>
    </rPh>
    <rPh sb="2" eb="4">
      <t>タンイ</t>
    </rPh>
    <phoneticPr fontId="3"/>
  </si>
  <si>
    <t>-</t>
    <phoneticPr fontId="3"/>
  </si>
  <si>
    <t>F</t>
    <phoneticPr fontId="3"/>
  </si>
  <si>
    <t>１または２+算定単位合計</t>
    <rPh sb="6" eb="8">
      <t>サンテイ</t>
    </rPh>
    <rPh sb="8" eb="10">
      <t>タンイ</t>
    </rPh>
    <rPh sb="10" eb="12">
      <t>ゴウケイ</t>
    </rPh>
    <phoneticPr fontId="3"/>
  </si>
  <si>
    <t>ヘダー項目で指定された単位</t>
    <rPh sb="3" eb="5">
      <t>コウモク</t>
    </rPh>
    <rPh sb="6" eb="8">
      <t>シテイ</t>
    </rPh>
    <rPh sb="11" eb="13">
      <t>タンイ</t>
    </rPh>
    <phoneticPr fontId="3"/>
  </si>
  <si>
    <t>算定単位2</t>
    <rPh sb="0" eb="2">
      <t>サンテイ</t>
    </rPh>
    <rPh sb="2" eb="4">
      <t>タンイ</t>
    </rPh>
    <phoneticPr fontId="3"/>
  </si>
  <si>
    <t>算定単位　変更</t>
    <rPh sb="0" eb="2">
      <t>サンテイ</t>
    </rPh>
    <rPh sb="2" eb="4">
      <t>タンイ</t>
    </rPh>
    <phoneticPr fontId="3"/>
  </si>
  <si>
    <t>明細備考1</t>
    <rPh sb="0" eb="2">
      <t>メイサイ</t>
    </rPh>
    <rPh sb="2" eb="4">
      <t>ビコウ</t>
    </rPh>
    <phoneticPr fontId="3"/>
  </si>
  <si>
    <t>AK</t>
    <phoneticPr fontId="3"/>
  </si>
  <si>
    <t>明細備考</t>
    <rPh sb="0" eb="2">
      <t>メイサイ</t>
    </rPh>
    <rPh sb="2" eb="4">
      <t>ビコウ</t>
    </rPh>
    <phoneticPr fontId="3"/>
  </si>
  <si>
    <t>K</t>
    <phoneticPr fontId="3"/>
  </si>
  <si>
    <t>明細備考2</t>
    <rPh sb="0" eb="2">
      <t>メイサイ</t>
    </rPh>
    <rPh sb="2" eb="4">
      <t>ビコウ</t>
    </rPh>
    <phoneticPr fontId="3"/>
  </si>
  <si>
    <t>AY</t>
    <phoneticPr fontId="3"/>
  </si>
  <si>
    <t>明細備考　変更</t>
    <rPh sb="0" eb="2">
      <t>メイサイ</t>
    </rPh>
    <rPh sb="2" eb="4">
      <t>ビコウ</t>
    </rPh>
    <phoneticPr fontId="3"/>
  </si>
  <si>
    <t>備考1</t>
    <rPh sb="0" eb="2">
      <t>ビコウ</t>
    </rPh>
    <phoneticPr fontId="3"/>
  </si>
  <si>
    <t>AI</t>
    <phoneticPr fontId="3"/>
  </si>
  <si>
    <t>備考</t>
    <rPh sb="0" eb="2">
      <t>ビコウ</t>
    </rPh>
    <phoneticPr fontId="3"/>
  </si>
  <si>
    <t>K</t>
    <phoneticPr fontId="3"/>
  </si>
  <si>
    <t>○</t>
    <phoneticPr fontId="3"/>
  </si>
  <si>
    <t>備考2</t>
    <rPh sb="0" eb="2">
      <t>ビコウ</t>
    </rPh>
    <phoneticPr fontId="3"/>
  </si>
  <si>
    <t>AW</t>
    <phoneticPr fontId="3"/>
  </si>
  <si>
    <t>備考　変更</t>
    <rPh sb="0" eb="2">
      <t>ビコウ</t>
    </rPh>
    <phoneticPr fontId="3"/>
  </si>
  <si>
    <t>AQ</t>
    <phoneticPr fontId="3"/>
  </si>
  <si>
    <t>資料</t>
    <rPh sb="0" eb="2">
      <t>シリョウ</t>
    </rPh>
    <phoneticPr fontId="3"/>
  </si>
  <si>
    <t>L</t>
    <phoneticPr fontId="3"/>
  </si>
  <si>
    <t>１または２</t>
    <phoneticPr fontId="3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</si>
  <si>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3"/>
  </si>
  <si>
    <t>BD</t>
    <phoneticPr fontId="3"/>
  </si>
  <si>
    <t>資料　変更</t>
    <rPh sb="0" eb="2">
      <t>シリョウ</t>
    </rPh>
    <phoneticPr fontId="3"/>
  </si>
  <si>
    <t>採用単価名</t>
    <rPh sb="0" eb="2">
      <t>サイヨウ</t>
    </rPh>
    <rPh sb="2" eb="4">
      <t>タンカ</t>
    </rPh>
    <rPh sb="4" eb="5">
      <t>メイ</t>
    </rPh>
    <phoneticPr fontId="3"/>
  </si>
  <si>
    <t>採用単価名　変更</t>
    <rPh sb="0" eb="2">
      <t>サイヨウ</t>
    </rPh>
    <rPh sb="2" eb="4">
      <t>タンカ</t>
    </rPh>
    <rPh sb="4" eb="5">
      <t>メイ</t>
    </rPh>
    <phoneticPr fontId="3"/>
  </si>
  <si>
    <t>採用単価種類</t>
    <rPh sb="0" eb="2">
      <t>サイヨウ</t>
    </rPh>
    <rPh sb="2" eb="4">
      <t>タンカ</t>
    </rPh>
    <rPh sb="4" eb="6">
      <t>シュルイ</t>
    </rPh>
    <phoneticPr fontId="3"/>
  </si>
  <si>
    <t>採用単価種類　変更</t>
    <rPh sb="0" eb="2">
      <t>サイヨウ</t>
    </rPh>
    <rPh sb="2" eb="4">
      <t>タンカ</t>
    </rPh>
    <rPh sb="4" eb="6">
      <t>シュルイ</t>
    </rPh>
    <phoneticPr fontId="3"/>
  </si>
  <si>
    <t>AI</t>
    <phoneticPr fontId="3"/>
  </si>
  <si>
    <t>ｺｰﾄﾞ2</t>
    <phoneticPr fontId="3"/>
  </si>
  <si>
    <t>AZ</t>
    <phoneticPr fontId="3"/>
  </si>
  <si>
    <t>E</t>
    <phoneticPr fontId="3"/>
  </si>
  <si>
    <t>BS</t>
    <phoneticPr fontId="3"/>
  </si>
  <si>
    <t>A44:M86</t>
    <phoneticPr fontId="3"/>
  </si>
  <si>
    <t>G</t>
    <phoneticPr fontId="3"/>
  </si>
  <si>
    <t>AC</t>
    <phoneticPr fontId="3"/>
  </si>
  <si>
    <t>BC</t>
    <phoneticPr fontId="3"/>
  </si>
  <si>
    <t>H</t>
    <phoneticPr fontId="3"/>
  </si>
  <si>
    <t>AS</t>
    <phoneticPr fontId="3"/>
  </si>
  <si>
    <t>I</t>
    <phoneticPr fontId="3"/>
  </si>
  <si>
    <t>BL</t>
    <phoneticPr fontId="3"/>
  </si>
  <si>
    <t>J</t>
    <phoneticPr fontId="3"/>
  </si>
  <si>
    <t>K</t>
    <phoneticPr fontId="3"/>
  </si>
  <si>
    <t>-</t>
    <phoneticPr fontId="3"/>
  </si>
  <si>
    <t>C</t>
    <phoneticPr fontId="3"/>
  </si>
  <si>
    <t>単価表名</t>
    <rPh sb="0" eb="2">
      <t>タンカ</t>
    </rPh>
    <rPh sb="2" eb="3">
      <t>ヒョウ</t>
    </rPh>
    <rPh sb="3" eb="4">
      <t>メイ</t>
    </rPh>
    <phoneticPr fontId="3"/>
  </si>
  <si>
    <t>×</t>
    <phoneticPr fontId="3"/>
  </si>
  <si>
    <t>１または２</t>
    <phoneticPr fontId="3"/>
  </si>
  <si>
    <t>ｺｰﾄﾞ1</t>
    <phoneticPr fontId="3"/>
  </si>
  <si>
    <t>AI</t>
    <phoneticPr fontId="3"/>
  </si>
  <si>
    <t>コード</t>
    <phoneticPr fontId="3"/>
  </si>
  <si>
    <t>L</t>
    <phoneticPr fontId="3"/>
  </si>
  <si>
    <t>N</t>
    <phoneticPr fontId="3"/>
  </si>
  <si>
    <t>T</t>
    <phoneticPr fontId="3"/>
  </si>
  <si>
    <t>AK</t>
    <phoneticPr fontId="3"/>
  </si>
  <si>
    <t>B</t>
    <phoneticPr fontId="3"/>
  </si>
  <si>
    <t>O</t>
    <phoneticPr fontId="3"/>
  </si>
  <si>
    <t>D</t>
    <phoneticPr fontId="3"/>
  </si>
  <si>
    <t>規格</t>
    <rPh sb="0" eb="2">
      <t>キカク</t>
    </rPh>
    <phoneticPr fontId="3"/>
  </si>
  <si>
    <t>C</t>
    <phoneticPr fontId="3"/>
  </si>
  <si>
    <t>×</t>
    <phoneticPr fontId="3"/>
  </si>
  <si>
    <t>１または２</t>
    <phoneticPr fontId="3"/>
  </si>
  <si>
    <t>BD</t>
    <phoneticPr fontId="3"/>
  </si>
  <si>
    <t>P</t>
    <phoneticPr fontId="3"/>
  </si>
  <si>
    <t>U</t>
    <phoneticPr fontId="3"/>
  </si>
  <si>
    <t>AL</t>
    <phoneticPr fontId="3"/>
  </si>
  <si>
    <t>B</t>
    <phoneticPr fontId="3"/>
  </si>
  <si>
    <t>Q</t>
    <phoneticPr fontId="3"/>
  </si>
  <si>
    <t>ｺｰﾄﾞ1</t>
    <phoneticPr fontId="3"/>
  </si>
  <si>
    <t>A</t>
    <phoneticPr fontId="3"/>
  </si>
  <si>
    <t>コード</t>
    <phoneticPr fontId="3"/>
  </si>
  <si>
    <t>BE</t>
    <phoneticPr fontId="3"/>
  </si>
  <si>
    <t>R</t>
    <phoneticPr fontId="3"/>
  </si>
  <si>
    <t>L</t>
    <phoneticPr fontId="3"/>
  </si>
  <si>
    <t>算定数量</t>
    <rPh sb="0" eb="2">
      <t>サンテイ</t>
    </rPh>
    <rPh sb="2" eb="4">
      <t>スウリョウ</t>
    </rPh>
    <phoneticPr fontId="3"/>
  </si>
  <si>
    <t>I</t>
    <phoneticPr fontId="3"/>
  </si>
  <si>
    <t>○</t>
    <phoneticPr fontId="3"/>
  </si>
  <si>
    <t>AQ</t>
    <phoneticPr fontId="3"/>
  </si>
  <si>
    <t>O</t>
    <phoneticPr fontId="3"/>
  </si>
  <si>
    <t>S</t>
    <phoneticPr fontId="3"/>
  </si>
  <si>
    <t>AC</t>
    <phoneticPr fontId="3"/>
  </si>
  <si>
    <t>BJ</t>
    <phoneticPr fontId="3"/>
  </si>
  <si>
    <t>T</t>
    <phoneticPr fontId="3"/>
  </si>
  <si>
    <t>F</t>
    <phoneticPr fontId="3"/>
  </si>
  <si>
    <t>算定単位</t>
    <rPh sb="0" eb="2">
      <t>サンテイ</t>
    </rPh>
    <rPh sb="2" eb="4">
      <t>タンイ</t>
    </rPh>
    <phoneticPr fontId="3"/>
  </si>
  <si>
    <t>J</t>
    <phoneticPr fontId="3"/>
  </si>
  <si>
    <t>AN</t>
    <phoneticPr fontId="3"/>
  </si>
  <si>
    <t>W</t>
    <phoneticPr fontId="3"/>
  </si>
  <si>
    <t>BG</t>
    <phoneticPr fontId="3"/>
  </si>
  <si>
    <t>V</t>
    <phoneticPr fontId="3"/>
  </si>
  <si>
    <t>N</t>
    <phoneticPr fontId="3"/>
  </si>
  <si>
    <t>AR</t>
    <phoneticPr fontId="3"/>
  </si>
  <si>
    <t>AE</t>
    <phoneticPr fontId="3"/>
  </si>
  <si>
    <t>BK</t>
    <phoneticPr fontId="3"/>
  </si>
  <si>
    <t>X</t>
    <phoneticPr fontId="3"/>
  </si>
  <si>
    <t>単価1</t>
  </si>
  <si>
    <t>Ｊ</t>
  </si>
  <si>
    <t>○</t>
  </si>
  <si>
    <t>AS</t>
    <phoneticPr fontId="3"/>
  </si>
  <si>
    <t>計算+当初合計</t>
    <rPh sb="0" eb="2">
      <t>ケイサン</t>
    </rPh>
    <rPh sb="3" eb="5">
      <t>トウショ</t>
    </rPh>
    <rPh sb="5" eb="7">
      <t>ゴウケイ</t>
    </rPh>
    <phoneticPr fontId="3"/>
  </si>
  <si>
    <t>Y</t>
    <phoneticPr fontId="3"/>
  </si>
  <si>
    <t>単価2</t>
  </si>
  <si>
    <t>BL</t>
    <phoneticPr fontId="3"/>
  </si>
  <si>
    <t>計算+変更合計</t>
    <rPh sb="0" eb="2">
      <t>ケイサン</t>
    </rPh>
    <rPh sb="3" eb="5">
      <t>ヘンコウ</t>
    </rPh>
    <rPh sb="5" eb="7">
      <t>ゴウケイ</t>
    </rPh>
    <phoneticPr fontId="3"/>
  </si>
  <si>
    <t>Z</t>
    <phoneticPr fontId="3"/>
  </si>
  <si>
    <t>ｺｰﾄﾞ1</t>
  </si>
  <si>
    <t>A</t>
  </si>
  <si>
    <t>×</t>
  </si>
  <si>
    <t>-</t>
    <phoneticPr fontId="3"/>
  </si>
  <si>
    <t>ｺｰﾄﾞ2</t>
  </si>
  <si>
    <t>単位当り</t>
    <rPh sb="0" eb="2">
      <t>タンイ</t>
    </rPh>
    <rPh sb="2" eb="3">
      <t>アタ</t>
    </rPh>
    <phoneticPr fontId="3"/>
  </si>
  <si>
    <t>文字列単位当</t>
    <rPh sb="0" eb="3">
      <t>モジレツ</t>
    </rPh>
    <rPh sb="3" eb="5">
      <t>タンイ</t>
    </rPh>
    <rPh sb="5" eb="6">
      <t>アタ</t>
    </rPh>
    <phoneticPr fontId="3"/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</si>
  <si>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3"/>
  </si>
  <si>
    <t>D</t>
    <phoneticPr fontId="3"/>
  </si>
  <si>
    <t>単位当り1</t>
    <rPh sb="0" eb="2">
      <t>タンイ</t>
    </rPh>
    <rPh sb="2" eb="3">
      <t>アタ</t>
    </rPh>
    <phoneticPr fontId="3"/>
  </si>
  <si>
    <t>S</t>
    <phoneticPr fontId="3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</si>
  <si>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3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</si>
  <si>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3"/>
  </si>
  <si>
    <t>単位当り2</t>
    <rPh sb="0" eb="2">
      <t>タンイ</t>
    </rPh>
    <rPh sb="2" eb="3">
      <t>アタ</t>
    </rPh>
    <phoneticPr fontId="3"/>
  </si>
  <si>
    <t>単位当り　変更</t>
    <rPh sb="0" eb="2">
      <t>タンイ</t>
    </rPh>
    <rPh sb="2" eb="3">
      <t>アタ</t>
    </rPh>
    <phoneticPr fontId="3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</si>
  <si>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3"/>
  </si>
  <si>
    <t>１または２</t>
    <phoneticPr fontId="3"/>
  </si>
  <si>
    <t>BH</t>
    <phoneticPr fontId="3"/>
  </si>
  <si>
    <t>AM</t>
    <phoneticPr fontId="3"/>
  </si>
  <si>
    <t>×</t>
    <phoneticPr fontId="3"/>
  </si>
  <si>
    <t>BF</t>
    <phoneticPr fontId="3"/>
  </si>
  <si>
    <t>AZ</t>
    <phoneticPr fontId="3"/>
  </si>
  <si>
    <t>BS</t>
    <phoneticPr fontId="3"/>
  </si>
  <si>
    <t>AQ</t>
  </si>
  <si>
    <t>SPkubun</t>
  </si>
  <si>
    <t>U</t>
    <phoneticPr fontId="3"/>
  </si>
  <si>
    <t>ｍ</t>
    <phoneticPr fontId="3"/>
  </si>
  <si>
    <t>単価表第001号</t>
    <phoneticPr fontId="3"/>
  </si>
  <si>
    <t>ｍ</t>
    <phoneticPr fontId="3"/>
  </si>
  <si>
    <t>単価表第001号</t>
    <phoneticPr fontId="3"/>
  </si>
  <si>
    <t>結合02_09</t>
    <phoneticPr fontId="3"/>
  </si>
  <si>
    <t>工事区分　　　費　目　　　工　種</t>
    <rPh sb="0" eb="2">
      <t>コウジ</t>
    </rPh>
    <rPh sb="2" eb="4">
      <t>クブン</t>
    </rPh>
    <rPh sb="7" eb="8">
      <t>ヒ</t>
    </rPh>
    <rPh sb="9" eb="10">
      <t>メ</t>
    </rPh>
    <rPh sb="13" eb="14">
      <t>コウ</t>
    </rPh>
    <rPh sb="15" eb="16">
      <t>タネ</t>
    </rPh>
    <phoneticPr fontId="3"/>
  </si>
  <si>
    <t>規　　　格</t>
    <rPh sb="0" eb="1">
      <t>タダシ</t>
    </rPh>
    <rPh sb="4" eb="5">
      <t>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</si>
</sst>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¥&quot;#,##0;&quot;¥&quot;\-#,##0"/>
    <numFmt numFmtId="176" formatCode="0_ "/>
    <numFmt numFmtId="177" formatCode="#,##0_ "/>
    <numFmt numFmtId="178" formatCode="#,###.##"/>
    <numFmt numFmtId="179" formatCode="#,##0_ ;[Red]\-#,##0\ "/>
    <numFmt numFmtId="180" formatCode="#,###.###"/>
    <numFmt numFmtId="181" formatCode="#.####"/>
    <numFmt numFmtId="182" formatCode="#.##"/>
    <numFmt numFmtId="183" formatCode="[$-411]ggge&quot;年&quot;m&quot;月&quot;d&quot;日&quot;;@"/>
    <numFmt numFmtId="184" formatCode="&quot;¥&quot;#,##0\-;&quot;¥&quot;\-#,##0\-"/>
  </numFmts>
  <fonts count="27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color theme="0" tint="-0.499984740745262"/>
      <name val="ＭＳ Ｐ明朝"/>
      <family val="1"/>
      <charset val="128"/>
    </font>
    <font>
      <sz val="9"/>
      <color theme="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43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vertical="top"/>
    </xf>
    <xf numFmtId="0" fontId="0" fillId="0" borderId="12" xfId="0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0" borderId="0" xfId="0" applyBorder="1"/>
    <xf numFmtId="0" fontId="0" fillId="0" borderId="16" xfId="0" applyBorder="1" applyAlignment="1">
      <alignment vertical="top"/>
    </xf>
    <xf numFmtId="0" fontId="0" fillId="0" borderId="1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" xfId="0" applyBorder="1" applyAlignment="1">
      <alignment vertical="top" wrapText="1"/>
    </xf>
    <xf numFmtId="0" fontId="0" fillId="0" borderId="18" xfId="0" applyFill="1" applyBorder="1"/>
    <xf numFmtId="0" fontId="0" fillId="0" borderId="20" xfId="0" applyFill="1" applyBorder="1"/>
    <xf numFmtId="0" fontId="0" fillId="0" borderId="19" xfId="0" applyBorder="1" applyAlignment="1">
      <alignment vertical="top" wrapText="1"/>
    </xf>
    <xf numFmtId="0" fontId="0" fillId="0" borderId="0" xfId="0" applyFill="1" applyBorder="1"/>
    <xf numFmtId="0" fontId="0" fillId="0" borderId="22" xfId="0" applyFill="1" applyBorder="1"/>
    <xf numFmtId="0" fontId="0" fillId="0" borderId="20" xfId="0" applyBorder="1"/>
    <xf numFmtId="40" fontId="0" fillId="0" borderId="0" xfId="1" applyNumberFormat="1" applyFont="1"/>
    <xf numFmtId="0" fontId="0" fillId="2" borderId="22" xfId="0" applyFill="1" applyBorder="1"/>
    <xf numFmtId="0" fontId="0" fillId="2" borderId="28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0" borderId="34" xfId="0" applyFill="1" applyBorder="1"/>
    <xf numFmtId="0" fontId="0" fillId="0" borderId="34" xfId="0" applyFill="1" applyBorder="1" applyAlignment="1">
      <alignment vertical="top" wrapText="1"/>
    </xf>
    <xf numFmtId="0" fontId="0" fillId="0" borderId="27" xfId="0" applyFill="1" applyBorder="1"/>
    <xf numFmtId="0" fontId="0" fillId="0" borderId="35" xfId="0" applyFill="1" applyBorder="1"/>
    <xf numFmtId="0" fontId="0" fillId="2" borderId="3" xfId="0" applyFill="1" applyBorder="1"/>
    <xf numFmtId="40" fontId="0" fillId="2" borderId="4" xfId="1" applyNumberFormat="1" applyFont="1" applyFill="1" applyBorder="1"/>
    <xf numFmtId="0" fontId="0" fillId="2" borderId="7" xfId="0" applyFill="1" applyBorder="1"/>
    <xf numFmtId="40" fontId="0" fillId="2" borderId="8" xfId="1" applyNumberFormat="1" applyFont="1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8" xfId="0" applyFill="1" applyBorder="1" applyAlignment="1">
      <alignment vertical="top"/>
    </xf>
    <xf numFmtId="0" fontId="2" fillId="2" borderId="3" xfId="0" applyFont="1" applyFill="1" applyBorder="1"/>
    <xf numFmtId="40" fontId="2" fillId="2" borderId="4" xfId="1" applyNumberFormat="1" applyFont="1" applyFill="1" applyBorder="1"/>
    <xf numFmtId="0" fontId="2" fillId="2" borderId="7" xfId="0" applyFont="1" applyFill="1" applyBorder="1"/>
    <xf numFmtId="40" fontId="2" fillId="2" borderId="8" xfId="1" applyNumberFormat="1" applyFont="1" applyFill="1" applyBorder="1"/>
    <xf numFmtId="0" fontId="2" fillId="2" borderId="9" xfId="0" applyFont="1" applyFill="1" applyBorder="1"/>
    <xf numFmtId="40" fontId="2" fillId="2" borderId="5" xfId="1" applyNumberFormat="1" applyFont="1" applyFill="1" applyBorder="1"/>
    <xf numFmtId="0" fontId="0" fillId="2" borderId="2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2" borderId="38" xfId="0" applyFill="1" applyBorder="1" applyAlignment="1">
      <alignment horizontal="center"/>
    </xf>
    <xf numFmtId="0" fontId="0" fillId="2" borderId="34" xfId="0" applyFill="1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0" fillId="0" borderId="10" xfId="0" applyFill="1" applyBorder="1"/>
    <xf numFmtId="0" fontId="5" fillId="0" borderId="0" xfId="0" applyFont="1" applyAlignment="1">
      <alignment horizontal="center" vertical="center"/>
    </xf>
    <xf numFmtId="0" fontId="5" fillId="0" borderId="40" xfId="0" applyFont="1" applyFill="1" applyBorder="1" applyAlignment="1">
      <alignment vertical="center"/>
    </xf>
    <xf numFmtId="49" fontId="5" fillId="0" borderId="4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0" fontId="5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0" fontId="0" fillId="2" borderId="23" xfId="0" applyFill="1" applyBorder="1"/>
    <xf numFmtId="0" fontId="0" fillId="3" borderId="22" xfId="0" applyFill="1" applyBorder="1"/>
    <xf numFmtId="0" fontId="0" fillId="0" borderId="42" xfId="0" applyBorder="1"/>
    <xf numFmtId="0" fontId="0" fillId="0" borderId="41" xfId="0" applyBorder="1"/>
    <xf numFmtId="0" fontId="0" fillId="0" borderId="43" xfId="0" applyBorder="1"/>
    <xf numFmtId="0" fontId="0" fillId="0" borderId="44" xfId="0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0" fontId="5" fillId="0" borderId="45" xfId="0" applyNumberFormat="1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40" fontId="5" fillId="0" borderId="48" xfId="1" applyNumberFormat="1" applyFont="1" applyFill="1" applyBorder="1" applyAlignment="1">
      <alignment horizontal="center" vertical="center"/>
    </xf>
    <xf numFmtId="0" fontId="0" fillId="2" borderId="49" xfId="0" applyFill="1" applyBorder="1"/>
    <xf numFmtId="40" fontId="0" fillId="2" borderId="50" xfId="1" applyNumberFormat="1" applyFont="1" applyFill="1" applyBorder="1"/>
    <xf numFmtId="40" fontId="0" fillId="2" borderId="1" xfId="1" applyNumberFormat="1" applyFont="1" applyFill="1" applyBorder="1"/>
    <xf numFmtId="0" fontId="0" fillId="4" borderId="51" xfId="0" applyFill="1" applyBorder="1"/>
    <xf numFmtId="0" fontId="0" fillId="4" borderId="31" xfId="0" applyFill="1" applyBorder="1"/>
    <xf numFmtId="0" fontId="0" fillId="4" borderId="33" xfId="0" applyFill="1" applyBorder="1"/>
    <xf numFmtId="0" fontId="0" fillId="5" borderId="32" xfId="0" applyFill="1" applyBorder="1"/>
    <xf numFmtId="49" fontId="8" fillId="0" borderId="27" xfId="0" applyNumberFormat="1" applyFont="1" applyFill="1" applyBorder="1" applyAlignment="1">
      <alignment vertical="top"/>
    </xf>
    <xf numFmtId="49" fontId="8" fillId="0" borderId="37" xfId="0" applyNumberFormat="1" applyFont="1" applyFill="1" applyBorder="1" applyAlignment="1">
      <alignment vertical="top"/>
    </xf>
    <xf numFmtId="38" fontId="7" fillId="0" borderId="20" xfId="1" applyFont="1" applyFill="1" applyBorder="1" applyAlignment="1">
      <alignment horizontal="right"/>
    </xf>
    <xf numFmtId="38" fontId="7" fillId="0" borderId="24" xfId="1" applyFont="1" applyFill="1" applyBorder="1" applyAlignment="1">
      <alignment horizontal="right"/>
    </xf>
    <xf numFmtId="38" fontId="7" fillId="0" borderId="2" xfId="1" applyFont="1" applyFill="1" applyBorder="1" applyAlignment="1">
      <alignment horizontal="right"/>
    </xf>
    <xf numFmtId="38" fontId="7" fillId="0" borderId="41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5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/>
    </xf>
    <xf numFmtId="176" fontId="5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0" fillId="0" borderId="52" xfId="0" applyBorder="1"/>
    <xf numFmtId="0" fontId="0" fillId="0" borderId="53" xfId="0" applyBorder="1"/>
    <xf numFmtId="0" fontId="0" fillId="0" borderId="23" xfId="0" applyBorder="1"/>
    <xf numFmtId="0" fontId="0" fillId="0" borderId="24" xfId="0" applyBorder="1"/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54" xfId="0" applyNumberFormat="1" applyFont="1" applyFill="1" applyBorder="1" applyAlignment="1">
      <alignment vertical="center"/>
    </xf>
    <xf numFmtId="0" fontId="8" fillId="0" borderId="55" xfId="0" applyFont="1" applyFill="1" applyBorder="1" applyAlignment="1">
      <alignment vertical="center"/>
    </xf>
    <xf numFmtId="49" fontId="8" fillId="0" borderId="38" xfId="0" applyNumberFormat="1" applyFont="1" applyFill="1" applyBorder="1" applyAlignment="1">
      <alignment vertical="top"/>
    </xf>
    <xf numFmtId="49" fontId="8" fillId="0" borderId="56" xfId="0" applyNumberFormat="1" applyFont="1" applyFill="1" applyBorder="1" applyAlignment="1">
      <alignment vertical="top"/>
    </xf>
    <xf numFmtId="49" fontId="8" fillId="0" borderId="15" xfId="0" applyNumberFormat="1" applyFont="1" applyFill="1" applyBorder="1" applyAlignment="1">
      <alignment vertical="top"/>
    </xf>
    <xf numFmtId="49" fontId="8" fillId="0" borderId="34" xfId="0" applyNumberFormat="1" applyFont="1" applyFill="1" applyBorder="1" applyAlignment="1">
      <alignment vertical="top"/>
    </xf>
    <xf numFmtId="49" fontId="8" fillId="0" borderId="57" xfId="0" applyNumberFormat="1" applyFont="1" applyFill="1" applyBorder="1" applyAlignment="1">
      <alignment vertical="top"/>
    </xf>
    <xf numFmtId="49" fontId="8" fillId="0" borderId="47" xfId="0" applyNumberFormat="1" applyFont="1" applyFill="1" applyBorder="1" applyAlignment="1">
      <alignment vertical="top"/>
    </xf>
    <xf numFmtId="40" fontId="7" fillId="0" borderId="58" xfId="1" applyNumberFormat="1" applyFont="1" applyFill="1" applyBorder="1" applyAlignment="1">
      <alignment horizontal="center" vertical="center"/>
    </xf>
    <xf numFmtId="40" fontId="7" fillId="0" borderId="0" xfId="1" applyNumberFormat="1" applyFont="1" applyFill="1" applyBorder="1" applyAlignment="1">
      <alignment horizontal="center" vertical="center"/>
    </xf>
    <xf numFmtId="40" fontId="7" fillId="0" borderId="59" xfId="1" applyNumberFormat="1" applyFont="1" applyFill="1" applyBorder="1" applyAlignment="1">
      <alignment horizontal="center" vertical="center"/>
    </xf>
    <xf numFmtId="181" fontId="7" fillId="0" borderId="21" xfId="0" applyNumberFormat="1" applyFont="1" applyFill="1" applyBorder="1" applyAlignment="1">
      <alignment horizontal="left" vertical="center"/>
    </xf>
    <xf numFmtId="181" fontId="7" fillId="0" borderId="26" xfId="0" applyNumberFormat="1" applyFont="1" applyFill="1" applyBorder="1" applyAlignment="1">
      <alignment horizontal="left" vertical="center"/>
    </xf>
    <xf numFmtId="181" fontId="7" fillId="0" borderId="11" xfId="0" applyNumberFormat="1" applyFont="1" applyFill="1" applyBorder="1" applyAlignment="1">
      <alignment horizontal="left" vertical="center"/>
    </xf>
    <xf numFmtId="181" fontId="7" fillId="0" borderId="60" xfId="0" applyNumberFormat="1" applyFont="1" applyFill="1" applyBorder="1" applyAlignment="1">
      <alignment horizontal="left" vertical="center"/>
    </xf>
    <xf numFmtId="182" fontId="7" fillId="0" borderId="21" xfId="0" applyNumberFormat="1" applyFont="1" applyFill="1" applyBorder="1" applyAlignment="1">
      <alignment horizontal="left" vertical="center"/>
    </xf>
    <xf numFmtId="182" fontId="7" fillId="0" borderId="26" xfId="0" applyNumberFormat="1" applyFont="1" applyFill="1" applyBorder="1" applyAlignment="1">
      <alignment horizontal="left" vertical="center"/>
    </xf>
    <xf numFmtId="182" fontId="7" fillId="0" borderId="11" xfId="0" applyNumberFormat="1" applyFont="1" applyFill="1" applyBorder="1" applyAlignment="1">
      <alignment horizontal="left" vertical="center"/>
    </xf>
    <xf numFmtId="182" fontId="7" fillId="0" borderId="60" xfId="0" applyNumberFormat="1" applyFont="1" applyFill="1" applyBorder="1" applyAlignment="1">
      <alignment horizontal="left" vertical="center"/>
    </xf>
    <xf numFmtId="3" fontId="7" fillId="0" borderId="38" xfId="1" applyNumberFormat="1" applyFont="1" applyFill="1" applyBorder="1" applyAlignment="1">
      <alignment horizontal="right" vertical="center"/>
    </xf>
    <xf numFmtId="3" fontId="7" fillId="0" borderId="56" xfId="1" applyNumberFormat="1" applyFont="1" applyFill="1" applyBorder="1" applyAlignment="1">
      <alignment horizontal="right" vertical="center"/>
    </xf>
    <xf numFmtId="3" fontId="7" fillId="0" borderId="15" xfId="1" applyNumberFormat="1" applyFont="1" applyFill="1" applyBorder="1" applyAlignment="1">
      <alignment horizontal="right" vertical="center"/>
    </xf>
    <xf numFmtId="3" fontId="7" fillId="0" borderId="57" xfId="1" applyNumberFormat="1" applyFont="1" applyFill="1" applyBorder="1" applyAlignment="1">
      <alignment horizontal="right" vertical="center"/>
    </xf>
    <xf numFmtId="3" fontId="7" fillId="0" borderId="38" xfId="1" applyNumberFormat="1" applyFont="1" applyFill="1" applyBorder="1" applyAlignment="1">
      <alignment horizontal="right"/>
    </xf>
    <xf numFmtId="3" fontId="7" fillId="0" borderId="56" xfId="1" applyNumberFormat="1" applyFont="1" applyFill="1" applyBorder="1" applyAlignment="1">
      <alignment horizontal="right"/>
    </xf>
    <xf numFmtId="3" fontId="7" fillId="0" borderId="15" xfId="1" applyNumberFormat="1" applyFont="1" applyFill="1" applyBorder="1" applyAlignment="1">
      <alignment horizontal="right"/>
    </xf>
    <xf numFmtId="3" fontId="7" fillId="0" borderId="57" xfId="1" applyNumberFormat="1" applyFont="1" applyFill="1" applyBorder="1" applyAlignment="1">
      <alignment horizontal="right"/>
    </xf>
    <xf numFmtId="38" fontId="7" fillId="0" borderId="21" xfId="1" applyFont="1" applyFill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40" fontId="0" fillId="0" borderId="0" xfId="0" applyNumberFormat="1"/>
    <xf numFmtId="40" fontId="0" fillId="0" borderId="0" xfId="0" applyNumberFormat="1" applyBorder="1"/>
    <xf numFmtId="0" fontId="11" fillId="0" borderId="0" xfId="0" applyFont="1"/>
    <xf numFmtId="0" fontId="0" fillId="0" borderId="25" xfId="0" applyBorder="1"/>
    <xf numFmtId="0" fontId="0" fillId="0" borderId="61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2" borderId="10" xfId="0" applyFill="1" applyBorder="1"/>
    <xf numFmtId="0" fontId="0" fillId="2" borderId="20" xfId="0" applyFill="1" applyBorder="1"/>
    <xf numFmtId="0" fontId="0" fillId="0" borderId="20" xfId="0" applyFill="1" applyBorder="1" applyAlignment="1">
      <alignment horizontal="center"/>
    </xf>
    <xf numFmtId="0" fontId="8" fillId="6" borderId="0" xfId="0" applyFont="1" applyFill="1" applyAlignment="1">
      <alignment vertical="center"/>
    </xf>
    <xf numFmtId="0" fontId="14" fillId="0" borderId="59" xfId="0" applyFont="1" applyBorder="1" applyAlignment="1">
      <alignment horizontal="left" vertical="center" wrapText="1"/>
    </xf>
    <xf numFmtId="3" fontId="14" fillId="0" borderId="48" xfId="1" applyNumberFormat="1" applyFont="1" applyBorder="1" applyAlignment="1">
      <alignment horizontal="center" vertical="center"/>
    </xf>
    <xf numFmtId="177" fontId="14" fillId="0" borderId="65" xfId="1" applyNumberFormat="1" applyFont="1" applyBorder="1" applyAlignment="1">
      <alignment horizontal="right" vertical="center"/>
    </xf>
    <xf numFmtId="178" fontId="14" fillId="0" borderId="40" xfId="1" applyNumberFormat="1" applyFont="1" applyBorder="1" applyAlignment="1">
      <alignment horizontal="left" vertical="center"/>
    </xf>
    <xf numFmtId="3" fontId="14" fillId="0" borderId="1" xfId="1" applyNumberFormat="1" applyFont="1" applyBorder="1" applyAlignment="1">
      <alignment horizontal="center" vertical="center"/>
    </xf>
    <xf numFmtId="177" fontId="14" fillId="0" borderId="16" xfId="1" applyNumberFormat="1" applyFont="1" applyBorder="1" applyAlignment="1">
      <alignment horizontal="right" vertical="center"/>
    </xf>
    <xf numFmtId="0" fontId="14" fillId="0" borderId="67" xfId="0" applyFont="1" applyBorder="1" applyAlignment="1">
      <alignment horizontal="left" vertical="center" wrapText="1"/>
    </xf>
    <xf numFmtId="3" fontId="14" fillId="0" borderId="41" xfId="1" applyNumberFormat="1" applyFont="1" applyBorder="1" applyAlignment="1">
      <alignment horizontal="center" vertical="center"/>
    </xf>
    <xf numFmtId="177" fontId="14" fillId="0" borderId="17" xfId="1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center" wrapText="1"/>
    </xf>
    <xf numFmtId="3" fontId="14" fillId="0" borderId="0" xfId="1" applyNumberFormat="1" applyFont="1" applyBorder="1" applyAlignment="1">
      <alignment horizontal="right" vertical="center"/>
    </xf>
    <xf numFmtId="180" fontId="14" fillId="0" borderId="0" xfId="1" applyNumberFormat="1" applyFont="1" applyBorder="1" applyAlignment="1">
      <alignment horizontal="left" vertical="center"/>
    </xf>
    <xf numFmtId="3" fontId="15" fillId="0" borderId="0" xfId="0" applyNumberFormat="1" applyFont="1" applyBorder="1" applyAlignment="1">
      <alignment horizontal="right" vertical="center"/>
    </xf>
    <xf numFmtId="3" fontId="14" fillId="0" borderId="0" xfId="1" applyNumberFormat="1" applyFont="1" applyBorder="1" applyAlignment="1">
      <alignment horizontal="left" vertical="center"/>
    </xf>
    <xf numFmtId="0" fontId="0" fillId="0" borderId="0" xfId="0" applyAlignment="1"/>
    <xf numFmtId="0" fontId="11" fillId="0" borderId="0" xfId="0" applyFont="1" applyBorder="1" applyAlignment="1">
      <alignment horizontal="left"/>
    </xf>
    <xf numFmtId="0" fontId="11" fillId="0" borderId="59" xfId="0" applyFont="1" applyBorder="1" applyAlignment="1"/>
    <xf numFmtId="0" fontId="0" fillId="0" borderId="36" xfId="0" applyBorder="1" applyAlignment="1"/>
    <xf numFmtId="0" fontId="17" fillId="0" borderId="0" xfId="0" applyFont="1" applyBorder="1" applyAlignment="1">
      <alignment horizontal="left"/>
    </xf>
    <xf numFmtId="0" fontId="11" fillId="0" borderId="0" xfId="0" applyFont="1" applyBorder="1"/>
    <xf numFmtId="0" fontId="2" fillId="0" borderId="41" xfId="0" applyFont="1" applyBorder="1"/>
    <xf numFmtId="0" fontId="2" fillId="0" borderId="24" xfId="0" applyFont="1" applyBorder="1"/>
    <xf numFmtId="0" fontId="2" fillId="0" borderId="52" xfId="0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3" fontId="14" fillId="0" borderId="16" xfId="1" applyNumberFormat="1" applyFont="1" applyBorder="1" applyAlignment="1">
      <alignment horizontal="right" vertical="center"/>
    </xf>
    <xf numFmtId="180" fontId="14" fillId="0" borderId="12" xfId="1" applyNumberFormat="1" applyFont="1" applyBorder="1" applyAlignment="1">
      <alignment horizontal="left" vertical="center"/>
    </xf>
    <xf numFmtId="0" fontId="14" fillId="0" borderId="63" xfId="0" applyFont="1" applyBorder="1" applyAlignment="1">
      <alignment horizontal="center" vertical="center"/>
    </xf>
    <xf numFmtId="3" fontId="14" fillId="0" borderId="65" xfId="1" applyNumberFormat="1" applyFont="1" applyBorder="1" applyAlignment="1">
      <alignment horizontal="right" vertical="center"/>
    </xf>
    <xf numFmtId="178" fontId="14" fillId="0" borderId="12" xfId="1" applyNumberFormat="1" applyFont="1" applyBorder="1" applyAlignment="1">
      <alignment horizontal="left" vertical="center"/>
    </xf>
    <xf numFmtId="178" fontId="14" fillId="0" borderId="13" xfId="1" applyNumberFormat="1" applyFont="1" applyBorder="1" applyAlignment="1">
      <alignment horizontal="left" vertical="center"/>
    </xf>
    <xf numFmtId="3" fontId="14" fillId="0" borderId="17" xfId="1" applyNumberFormat="1" applyFont="1" applyBorder="1" applyAlignment="1">
      <alignment horizontal="right" vertical="center"/>
    </xf>
    <xf numFmtId="180" fontId="14" fillId="0" borderId="13" xfId="1" applyNumberFormat="1" applyFont="1" applyBorder="1" applyAlignment="1">
      <alignment horizontal="left" vertical="center"/>
    </xf>
    <xf numFmtId="180" fontId="14" fillId="0" borderId="40" xfId="1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/>
    <xf numFmtId="0" fontId="11" fillId="0" borderId="36" xfId="0" applyFont="1" applyBorder="1" applyAlignment="1"/>
    <xf numFmtId="0" fontId="11" fillId="0" borderId="0" xfId="0" applyFont="1" applyAlignment="1"/>
    <xf numFmtId="0" fontId="18" fillId="0" borderId="0" xfId="0" applyFont="1" applyAlignment="1">
      <alignment vertical="center"/>
    </xf>
    <xf numFmtId="0" fontId="18" fillId="0" borderId="0" xfId="0" applyFont="1" applyBorder="1"/>
    <xf numFmtId="0" fontId="20" fillId="0" borderId="0" xfId="0" applyFont="1" applyAlignment="1">
      <alignment vertical="center"/>
    </xf>
    <xf numFmtId="0" fontId="12" fillId="0" borderId="0" xfId="0" applyFont="1" applyBorder="1" applyAlignment="1">
      <alignment horizontal="left" wrapText="1"/>
    </xf>
    <xf numFmtId="3" fontId="12" fillId="0" borderId="0" xfId="1" applyNumberFormat="1" applyFont="1" applyBorder="1" applyAlignment="1">
      <alignment horizontal="right"/>
    </xf>
    <xf numFmtId="0" fontId="12" fillId="0" borderId="0" xfId="1" applyNumberFormat="1" applyFont="1" applyBorder="1" applyAlignment="1">
      <alignment horizontal="center"/>
    </xf>
    <xf numFmtId="179" fontId="12" fillId="0" borderId="0" xfId="1" applyNumberFormat="1" applyFont="1" applyBorder="1" applyAlignment="1"/>
    <xf numFmtId="0" fontId="12" fillId="0" borderId="0" xfId="0" applyFont="1" applyAlignment="1">
      <alignment vertical="center"/>
    </xf>
    <xf numFmtId="0" fontId="12" fillId="0" borderId="0" xfId="1" applyNumberFormat="1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38" fontId="12" fillId="0" borderId="0" xfId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64" xfId="0" applyFont="1" applyBorder="1" applyAlignment="1">
      <alignment horizontal="left" vertical="center" wrapText="1"/>
    </xf>
    <xf numFmtId="0" fontId="11" fillId="0" borderId="59" xfId="0" applyFont="1" applyBorder="1"/>
    <xf numFmtId="0" fontId="11" fillId="0" borderId="36" xfId="0" applyFont="1" applyBorder="1"/>
    <xf numFmtId="0" fontId="10" fillId="0" borderId="36" xfId="0" applyFont="1" applyBorder="1"/>
    <xf numFmtId="0" fontId="11" fillId="0" borderId="58" xfId="0" applyFont="1" applyBorder="1"/>
    <xf numFmtId="0" fontId="14" fillId="0" borderId="63" xfId="0" applyFont="1" applyBorder="1" applyAlignment="1">
      <alignment horizontal="center" vertical="center"/>
    </xf>
    <xf numFmtId="58" fontId="11" fillId="0" borderId="0" xfId="0" applyNumberFormat="1" applyFont="1" applyAlignment="1">
      <alignment horizontal="right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58" fontId="11" fillId="0" borderId="0" xfId="0" applyNumberFormat="1" applyFont="1" applyAlignment="1">
      <alignment horizontal="right" vertical="top"/>
    </xf>
    <xf numFmtId="0" fontId="2" fillId="0" borderId="49" xfId="0" applyFont="1" applyBorder="1"/>
    <xf numFmtId="0" fontId="2" fillId="0" borderId="48" xfId="0" applyFont="1" applyBorder="1"/>
    <xf numFmtId="0" fontId="0" fillId="0" borderId="48" xfId="0" applyBorder="1"/>
    <xf numFmtId="0" fontId="0" fillId="0" borderId="50" xfId="0" applyBorder="1"/>
    <xf numFmtId="0" fontId="0" fillId="0" borderId="53" xfId="0" applyFill="1" applyBorder="1"/>
    <xf numFmtId="0" fontId="2" fillId="0" borderId="52" xfId="0" applyFont="1" applyFill="1" applyBorder="1"/>
    <xf numFmtId="0" fontId="0" fillId="0" borderId="63" xfId="0" applyBorder="1"/>
    <xf numFmtId="0" fontId="2" fillId="0" borderId="73" xfId="0" applyFont="1" applyBorder="1"/>
    <xf numFmtId="0" fontId="11" fillId="0" borderId="74" xfId="0" applyFont="1" applyBorder="1" applyAlignment="1"/>
    <xf numFmtId="0" fontId="0" fillId="0" borderId="74" xfId="0" applyBorder="1" applyAlignment="1"/>
    <xf numFmtId="0" fontId="0" fillId="0" borderId="46" xfId="0" applyBorder="1" applyAlignment="1">
      <alignment vertical="center"/>
    </xf>
    <xf numFmtId="0" fontId="11" fillId="0" borderId="0" xfId="0" applyFont="1" applyAlignment="1">
      <alignment horizontal="center"/>
    </xf>
    <xf numFmtId="0" fontId="22" fillId="0" borderId="46" xfId="0" applyFont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19" fillId="0" borderId="36" xfId="0" applyFont="1" applyBorder="1" applyAlignment="1">
      <alignment horizontal="left"/>
    </xf>
    <xf numFmtId="5" fontId="0" fillId="0" borderId="0" xfId="0" applyNumberFormat="1"/>
    <xf numFmtId="0" fontId="19" fillId="0" borderId="36" xfId="0" applyFont="1" applyBorder="1" applyAlignment="1">
      <alignment horizontal="right"/>
    </xf>
    <xf numFmtId="0" fontId="23" fillId="0" borderId="36" xfId="0" applyFont="1" applyBorder="1" applyAlignment="1">
      <alignment horizontal="left"/>
    </xf>
    <xf numFmtId="0" fontId="0" fillId="0" borderId="46" xfId="0" applyBorder="1"/>
    <xf numFmtId="0" fontId="25" fillId="0" borderId="74" xfId="0" applyFont="1" applyBorder="1" applyAlignment="1">
      <alignment horizontal="right"/>
    </xf>
    <xf numFmtId="0" fontId="8" fillId="0" borderId="0" xfId="0" applyFont="1" applyFill="1" applyAlignment="1">
      <alignment vertical="center"/>
    </xf>
    <xf numFmtId="176" fontId="0" fillId="7" borderId="0" xfId="0" applyNumberFormat="1" applyFill="1" applyAlignment="1">
      <alignment horizontal="right"/>
    </xf>
    <xf numFmtId="0" fontId="14" fillId="0" borderId="75" xfId="0" applyFont="1" applyBorder="1" applyAlignment="1">
      <alignment horizontal="left" vertical="center" wrapText="1"/>
    </xf>
    <xf numFmtId="0" fontId="0" fillId="0" borderId="52" xfId="0" applyBorder="1" applyAlignment="1">
      <alignment wrapText="1"/>
    </xf>
    <xf numFmtId="0" fontId="0" fillId="0" borderId="61" xfId="0" applyBorder="1" applyAlignment="1">
      <alignment wrapText="1"/>
    </xf>
    <xf numFmtId="0" fontId="0" fillId="2" borderId="52" xfId="0" applyFill="1" applyBorder="1"/>
    <xf numFmtId="0" fontId="0" fillId="8" borderId="52" xfId="0" applyFill="1" applyBorder="1"/>
    <xf numFmtId="0" fontId="0" fillId="9" borderId="53" xfId="0" applyFill="1" applyBorder="1"/>
    <xf numFmtId="0" fontId="0" fillId="4" borderId="28" xfId="0" applyFill="1" applyBorder="1"/>
    <xf numFmtId="0" fontId="0" fillId="0" borderId="29" xfId="0" applyFill="1" applyBorder="1"/>
    <xf numFmtId="0" fontId="2" fillId="0" borderId="1" xfId="0" applyFont="1" applyBorder="1"/>
    <xf numFmtId="0" fontId="2" fillId="0" borderId="53" xfId="0" applyFont="1" applyBorder="1"/>
    <xf numFmtId="176" fontId="26" fillId="0" borderId="0" xfId="0" applyNumberFormat="1" applyFont="1" applyAlignment="1">
      <alignment horizontal="right" vertical="center"/>
    </xf>
    <xf numFmtId="0" fontId="5" fillId="0" borderId="48" xfId="0" applyFont="1" applyFill="1" applyBorder="1" applyAlignment="1">
      <alignment horizontal="center" vertical="center"/>
    </xf>
    <xf numFmtId="0" fontId="0" fillId="0" borderId="6" xfId="0" applyBorder="1"/>
    <xf numFmtId="0" fontId="0" fillId="2" borderId="76" xfId="0" applyFill="1" applyBorder="1"/>
    <xf numFmtId="0" fontId="0" fillId="0" borderId="15" xfId="0" applyBorder="1"/>
    <xf numFmtId="0" fontId="0" fillId="0" borderId="76" xfId="0" applyBorder="1"/>
    <xf numFmtId="0" fontId="0" fillId="0" borderId="11" xfId="0" applyBorder="1" applyAlignment="1">
      <alignment horizontal="center"/>
    </xf>
    <xf numFmtId="0" fontId="0" fillId="0" borderId="2" xfId="0" applyBorder="1"/>
    <xf numFmtId="0" fontId="0" fillId="2" borderId="8" xfId="0" applyFill="1" applyBorder="1"/>
    <xf numFmtId="0" fontId="0" fillId="0" borderId="16" xfId="0" applyBorder="1"/>
    <xf numFmtId="0" fontId="0" fillId="0" borderId="1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0" borderId="14" xfId="0" applyBorder="1" applyAlignment="1">
      <alignment horizontal="center"/>
    </xf>
    <xf numFmtId="0" fontId="0" fillId="0" borderId="77" xfId="0" applyBorder="1"/>
    <xf numFmtId="0" fontId="0" fillId="0" borderId="4" xfId="0" applyBorder="1"/>
    <xf numFmtId="0" fontId="0" fillId="0" borderId="9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3" xfId="0" applyBorder="1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Fill="1" applyBorder="1"/>
    <xf numFmtId="0" fontId="0" fillId="0" borderId="76" xfId="0" applyFill="1" applyBorder="1"/>
    <xf numFmtId="0" fontId="0" fillId="0" borderId="11" xfId="0" applyFill="1" applyBorder="1" applyAlignment="1">
      <alignment horizontal="center"/>
    </xf>
    <xf numFmtId="0" fontId="0" fillId="0" borderId="2" xfId="0" applyFill="1" applyBorder="1"/>
    <xf numFmtId="0" fontId="0" fillId="0" borderId="76" xfId="0" applyFill="1" applyBorder="1" applyAlignment="1">
      <alignment vertical="top" wrapText="1"/>
    </xf>
    <xf numFmtId="0" fontId="0" fillId="0" borderId="8" xfId="0" applyFill="1" applyBorder="1"/>
    <xf numFmtId="0" fontId="0" fillId="0" borderId="12" xfId="0" applyFill="1" applyBorder="1" applyAlignment="1">
      <alignment horizontal="center"/>
    </xf>
    <xf numFmtId="0" fontId="0" fillId="0" borderId="8" xfId="0" applyFill="1" applyBorder="1" applyAlignment="1">
      <alignment vertical="top" wrapText="1"/>
    </xf>
    <xf numFmtId="0" fontId="0" fillId="2" borderId="36" xfId="0" applyFill="1" applyBorder="1"/>
    <xf numFmtId="0" fontId="0" fillId="8" borderId="7" xfId="0" applyFill="1" applyBorder="1"/>
    <xf numFmtId="0" fontId="0" fillId="2" borderId="19" xfId="0" applyFill="1" applyBorder="1"/>
    <xf numFmtId="0" fontId="0" fillId="0" borderId="19" xfId="0" applyFill="1" applyBorder="1"/>
    <xf numFmtId="0" fontId="0" fillId="0" borderId="21" xfId="0" applyFill="1" applyBorder="1" applyAlignment="1">
      <alignment horizontal="center"/>
    </xf>
    <xf numFmtId="0" fontId="0" fillId="0" borderId="20" xfId="0" applyBorder="1" applyAlignment="1">
      <alignment vertical="top" wrapText="1"/>
    </xf>
    <xf numFmtId="0" fontId="0" fillId="0" borderId="19" xfId="0" applyBorder="1"/>
    <xf numFmtId="0" fontId="0" fillId="0" borderId="12" xfId="0" applyFill="1" applyBorder="1"/>
    <xf numFmtId="0" fontId="0" fillId="0" borderId="21" xfId="0" applyBorder="1" applyAlignment="1">
      <alignment horizontal="center"/>
    </xf>
    <xf numFmtId="0" fontId="0" fillId="0" borderId="12" xfId="0" applyBorder="1"/>
    <xf numFmtId="0" fontId="0" fillId="2" borderId="5" xfId="0" applyFill="1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39" xfId="0" applyFill="1" applyBorder="1"/>
    <xf numFmtId="0" fontId="0" fillId="2" borderId="16" xfId="0" applyFill="1" applyBorder="1"/>
    <xf numFmtId="0" fontId="0" fillId="2" borderId="16" xfId="0" applyFill="1" applyBorder="1" applyAlignment="1">
      <alignment vertical="top"/>
    </xf>
    <xf numFmtId="0" fontId="0" fillId="0" borderId="20" xfId="0" applyBorder="1" applyAlignment="1">
      <alignment horizontal="center"/>
    </xf>
    <xf numFmtId="0" fontId="2" fillId="0" borderId="16" xfId="0" applyFont="1" applyBorder="1"/>
    <xf numFmtId="0" fontId="0" fillId="0" borderId="23" xfId="0" applyFill="1" applyBorder="1"/>
    <xf numFmtId="0" fontId="0" fillId="2" borderId="37" xfId="0" applyFill="1" applyBorder="1"/>
    <xf numFmtId="0" fontId="2" fillId="0" borderId="23" xfId="0" applyFont="1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0" fillId="0" borderId="25" xfId="0" applyBorder="1" applyAlignment="1">
      <alignment vertical="top" wrapText="1"/>
    </xf>
    <xf numFmtId="0" fontId="0" fillId="2" borderId="27" xfId="0" applyFill="1" applyBorder="1"/>
    <xf numFmtId="0" fontId="0" fillId="0" borderId="21" xfId="0" applyFill="1" applyBorder="1"/>
    <xf numFmtId="0" fontId="0" fillId="0" borderId="20" xfId="0" applyFill="1" applyBorder="1" applyAlignment="1">
      <alignment vertical="top" wrapText="1"/>
    </xf>
    <xf numFmtId="0" fontId="0" fillId="0" borderId="11" xfId="0" applyBorder="1"/>
    <xf numFmtId="0" fontId="0" fillId="3" borderId="1" xfId="0" applyFill="1" applyBorder="1"/>
    <xf numFmtId="0" fontId="0" fillId="3" borderId="11" xfId="0" applyFill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2" fillId="0" borderId="1" xfId="2" applyFill="1" applyBorder="1"/>
    <xf numFmtId="0" fontId="2" fillId="0" borderId="1" xfId="2" applyBorder="1"/>
    <xf numFmtId="0" fontId="5" fillId="0" borderId="46" xfId="3" applyNumberFormat="1" applyFont="1" applyFill="1" applyBorder="1" applyAlignment="1">
      <alignment vertical="center"/>
    </xf>
    <xf numFmtId="0" fontId="5" fillId="0" borderId="47" xfId="3" applyFont="1" applyFill="1" applyBorder="1" applyAlignment="1">
      <alignment vertical="center"/>
    </xf>
    <xf numFmtId="0" fontId="5" fillId="0" borderId="0" xfId="3" applyFont="1" applyAlignment="1">
      <alignment vertical="center"/>
    </xf>
    <xf numFmtId="40" fontId="7" fillId="0" borderId="21" xfId="1" applyNumberFormat="1" applyFont="1" applyFill="1" applyBorder="1" applyAlignment="1">
      <alignment horizontal="center" vertical="center"/>
    </xf>
    <xf numFmtId="40" fontId="7" fillId="0" borderId="26" xfId="1" applyNumberFormat="1" applyFont="1" applyFill="1" applyBorder="1" applyAlignment="1">
      <alignment horizontal="center" vertical="center"/>
    </xf>
    <xf numFmtId="40" fontId="7" fillId="0" borderId="11" xfId="1" applyNumberFormat="1" applyFont="1" applyFill="1" applyBorder="1" applyAlignment="1">
      <alignment horizontal="center" vertical="center"/>
    </xf>
    <xf numFmtId="3" fontId="7" fillId="0" borderId="58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40" fontId="7" fillId="0" borderId="60" xfId="1" applyNumberFormat="1" applyFont="1" applyFill="1" applyBorder="1" applyAlignment="1">
      <alignment horizontal="center" vertical="center"/>
    </xf>
    <xf numFmtId="3" fontId="7" fillId="0" borderId="46" xfId="1" applyNumberFormat="1" applyFont="1" applyFill="1" applyBorder="1" applyAlignment="1">
      <alignment horizontal="right"/>
    </xf>
    <xf numFmtId="40" fontId="5" fillId="0" borderId="46" xfId="1" applyNumberFormat="1" applyFont="1" applyBorder="1" applyAlignment="1">
      <alignment vertical="center"/>
    </xf>
    <xf numFmtId="184" fontId="24" fillId="0" borderId="36" xfId="0" applyNumberFormat="1" applyFont="1" applyBorder="1" applyAlignment="1">
      <alignment horizontal="center"/>
    </xf>
    <xf numFmtId="0" fontId="2" fillId="0" borderId="0" xfId="0" applyFont="1"/>
    <xf numFmtId="0" fontId="14" fillId="0" borderId="5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77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183" fontId="0" fillId="0" borderId="36" xfId="0" applyNumberFormat="1" applyBorder="1" applyAlignment="1">
      <alignment horizontal="left"/>
    </xf>
    <xf numFmtId="0" fontId="0" fillId="2" borderId="5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6" xfId="0" applyFill="1" applyBorder="1" applyAlignment="1"/>
    <xf numFmtId="0" fontId="0" fillId="2" borderId="36" xfId="0" applyFill="1" applyBorder="1" applyAlignment="1"/>
    <xf numFmtId="0" fontId="0" fillId="2" borderId="12" xfId="0" applyFill="1" applyBorder="1" applyAlignment="1"/>
    <xf numFmtId="0" fontId="0" fillId="2" borderId="1" xfId="0" applyFill="1" applyBorder="1" applyAlignment="1"/>
    <xf numFmtId="0" fontId="0" fillId="2" borderId="38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56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6" xfId="0" applyFill="1" applyBorder="1" applyAlignment="1">
      <alignment vertical="top"/>
    </xf>
    <xf numFmtId="0" fontId="0" fillId="2" borderId="56" xfId="0" applyFill="1" applyBorder="1" applyAlignment="1"/>
    <xf numFmtId="0" fontId="0" fillId="2" borderId="0" xfId="0" applyFill="1" applyBorder="1" applyAlignment="1"/>
    <xf numFmtId="0" fontId="0" fillId="2" borderId="26" xfId="0" applyFill="1" applyBorder="1" applyAlignment="1"/>
    <xf numFmtId="0" fontId="0" fillId="2" borderId="0" xfId="0" applyFill="1" applyAlignment="1"/>
    <xf numFmtId="0" fontId="0" fillId="2" borderId="15" xfId="0" applyFill="1" applyBorder="1" applyAlignment="1"/>
    <xf numFmtId="0" fontId="0" fillId="2" borderId="59" xfId="0" applyFill="1" applyBorder="1" applyAlignment="1"/>
    <xf numFmtId="0" fontId="0" fillId="2" borderId="11" xfId="0" applyFill="1" applyBorder="1" applyAlignment="1"/>
    <xf numFmtId="0" fontId="0" fillId="2" borderId="1" xfId="0" applyFill="1" applyBorder="1" applyAlignment="1">
      <alignment vertical="top"/>
    </xf>
    <xf numFmtId="0" fontId="0" fillId="2" borderId="60" xfId="0" applyFill="1" applyBorder="1" applyAlignment="1">
      <alignment horizontal="center"/>
    </xf>
    <xf numFmtId="0" fontId="0" fillId="2" borderId="48" xfId="0" applyFill="1" applyBorder="1" applyAlignment="1">
      <alignment horizontal="center" wrapText="1"/>
    </xf>
    <xf numFmtId="0" fontId="0" fillId="2" borderId="41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0" fillId="0" borderId="56" xfId="0" applyBorder="1" applyAlignment="1"/>
    <xf numFmtId="0" fontId="0" fillId="0" borderId="0" xfId="0" applyAlignment="1"/>
    <xf numFmtId="0" fontId="0" fillId="2" borderId="71" xfId="0" applyFill="1" applyBorder="1" applyAlignment="1">
      <alignment horizontal="center"/>
    </xf>
    <xf numFmtId="0" fontId="11" fillId="0" borderId="74" xfId="0" applyFont="1" applyBorder="1" applyAlignment="1">
      <alignment horizontal="left"/>
    </xf>
    <xf numFmtId="3" fontId="14" fillId="0" borderId="16" xfId="1" applyNumberFormat="1" applyFont="1" applyBorder="1" applyAlignment="1">
      <alignment horizontal="right" vertical="center"/>
    </xf>
    <xf numFmtId="3" fontId="14" fillId="0" borderId="36" xfId="0" applyNumberFormat="1" applyFont="1" applyBorder="1" applyAlignment="1">
      <alignment horizontal="right" vertical="center"/>
    </xf>
    <xf numFmtId="3" fontId="14" fillId="0" borderId="12" xfId="0" applyNumberFormat="1" applyFont="1" applyBorder="1" applyAlignment="1">
      <alignment horizontal="right" vertical="center"/>
    </xf>
    <xf numFmtId="3" fontId="14" fillId="0" borderId="16" xfId="1" applyNumberFormat="1" applyFont="1" applyBorder="1" applyAlignment="1">
      <alignment horizontal="left" vertical="center"/>
    </xf>
    <xf numFmtId="3" fontId="14" fillId="0" borderId="36" xfId="1" applyNumberFormat="1" applyFont="1" applyBorder="1" applyAlignment="1">
      <alignment horizontal="left" vertical="center"/>
    </xf>
    <xf numFmtId="3" fontId="14" fillId="0" borderId="22" xfId="1" applyNumberFormat="1" applyFont="1" applyBorder="1" applyAlignment="1">
      <alignment horizontal="left" vertical="center"/>
    </xf>
    <xf numFmtId="0" fontId="18" fillId="0" borderId="46" xfId="0" applyFont="1" applyBorder="1" applyAlignment="1">
      <alignment horizontal="right" vertical="center"/>
    </xf>
    <xf numFmtId="0" fontId="14" fillId="0" borderId="6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178" fontId="14" fillId="0" borderId="71" xfId="1" applyNumberFormat="1" applyFont="1" applyBorder="1" applyAlignment="1">
      <alignment horizontal="left" vertical="center"/>
    </xf>
    <xf numFmtId="178" fontId="14" fillId="0" borderId="14" xfId="1" applyNumberFormat="1" applyFont="1" applyBorder="1" applyAlignment="1">
      <alignment horizontal="left" vertical="center"/>
    </xf>
    <xf numFmtId="3" fontId="14" fillId="0" borderId="65" xfId="1" applyNumberFormat="1" applyFont="1" applyBorder="1" applyAlignment="1">
      <alignment horizontal="right" vertical="center"/>
    </xf>
    <xf numFmtId="3" fontId="14" fillId="0" borderId="40" xfId="0" applyNumberFormat="1" applyFont="1" applyBorder="1" applyAlignment="1">
      <alignment horizontal="right" vertical="center"/>
    </xf>
    <xf numFmtId="3" fontId="14" fillId="0" borderId="70" xfId="0" applyNumberFormat="1" applyFont="1" applyBorder="1" applyAlignment="1">
      <alignment horizontal="right" vertical="center"/>
    </xf>
    <xf numFmtId="0" fontId="14" fillId="0" borderId="29" xfId="0" applyFont="1" applyBorder="1" applyAlignment="1">
      <alignment horizontal="center" vertical="center"/>
    </xf>
    <xf numFmtId="3" fontId="14" fillId="0" borderId="65" xfId="1" applyNumberFormat="1" applyFont="1" applyBorder="1" applyAlignment="1">
      <alignment horizontal="left" vertical="center"/>
    </xf>
    <xf numFmtId="3" fontId="14" fillId="0" borderId="40" xfId="1" applyNumberFormat="1" applyFont="1" applyBorder="1" applyAlignment="1">
      <alignment horizontal="left" vertical="center"/>
    </xf>
    <xf numFmtId="3" fontId="14" fillId="0" borderId="55" xfId="1" applyNumberFormat="1" applyFont="1" applyBorder="1" applyAlignment="1">
      <alignment horizontal="left" vertical="center"/>
    </xf>
    <xf numFmtId="178" fontId="14" fillId="0" borderId="36" xfId="1" applyNumberFormat="1" applyFont="1" applyBorder="1" applyAlignment="1">
      <alignment horizontal="left" vertical="center"/>
    </xf>
    <xf numFmtId="178" fontId="14" fillId="0" borderId="12" xfId="1" applyNumberFormat="1" applyFont="1" applyBorder="1" applyAlignment="1">
      <alignment horizontal="left" vertical="center"/>
    </xf>
    <xf numFmtId="180" fontId="14" fillId="0" borderId="36" xfId="1" applyNumberFormat="1" applyFont="1" applyBorder="1" applyAlignment="1">
      <alignment horizontal="left" vertical="center"/>
    </xf>
    <xf numFmtId="180" fontId="14" fillId="0" borderId="12" xfId="1" applyNumberFormat="1" applyFont="1" applyBorder="1" applyAlignment="1">
      <alignment horizontal="left" vertical="center"/>
    </xf>
    <xf numFmtId="180" fontId="14" fillId="0" borderId="67" xfId="1" applyNumberFormat="1" applyFont="1" applyBorder="1" applyAlignment="1">
      <alignment horizontal="left" vertical="center"/>
    </xf>
    <xf numFmtId="180" fontId="14" fillId="0" borderId="13" xfId="1" applyNumberFormat="1" applyFont="1" applyBorder="1" applyAlignment="1">
      <alignment horizontal="left" vertical="center"/>
    </xf>
    <xf numFmtId="3" fontId="14" fillId="0" borderId="57" xfId="1" applyNumberFormat="1" applyFont="1" applyBorder="1" applyAlignment="1">
      <alignment horizontal="left" vertical="center"/>
    </xf>
    <xf numFmtId="3" fontId="14" fillId="0" borderId="46" xfId="1" applyNumberFormat="1" applyFont="1" applyBorder="1" applyAlignment="1">
      <alignment horizontal="left" vertical="center"/>
    </xf>
    <xf numFmtId="3" fontId="14" fillId="0" borderId="47" xfId="1" applyNumberFormat="1" applyFont="1" applyBorder="1" applyAlignment="1">
      <alignment horizontal="left" vertical="center"/>
    </xf>
    <xf numFmtId="3" fontId="14" fillId="0" borderId="17" xfId="1" applyNumberFormat="1" applyFont="1" applyBorder="1" applyAlignment="1">
      <alignment horizontal="right" vertical="center"/>
    </xf>
    <xf numFmtId="3" fontId="14" fillId="0" borderId="67" xfId="0" applyNumberFormat="1" applyFont="1" applyBorder="1" applyAlignment="1">
      <alignment horizontal="right" vertical="center"/>
    </xf>
    <xf numFmtId="3" fontId="14" fillId="0" borderId="13" xfId="0" applyNumberFormat="1" applyFont="1" applyBorder="1" applyAlignment="1">
      <alignment horizontal="right" vertical="center"/>
    </xf>
    <xf numFmtId="180" fontId="14" fillId="0" borderId="40" xfId="1" applyNumberFormat="1" applyFont="1" applyBorder="1" applyAlignment="1">
      <alignment horizontal="left" vertical="center"/>
    </xf>
    <xf numFmtId="180" fontId="14" fillId="0" borderId="70" xfId="1" applyNumberFormat="1" applyFont="1" applyBorder="1" applyAlignment="1">
      <alignment horizontal="left" vertical="center"/>
    </xf>
    <xf numFmtId="178" fontId="14" fillId="0" borderId="67" xfId="1" applyNumberFormat="1" applyFont="1" applyBorder="1" applyAlignment="1">
      <alignment horizontal="left" vertical="center"/>
    </xf>
    <xf numFmtId="178" fontId="14" fillId="0" borderId="13" xfId="1" applyNumberFormat="1" applyFont="1" applyBorder="1" applyAlignment="1">
      <alignment horizontal="left" vertical="center"/>
    </xf>
    <xf numFmtId="0" fontId="11" fillId="0" borderId="59" xfId="0" applyFont="1" applyBorder="1" applyAlignment="1">
      <alignment horizontal="distributed"/>
    </xf>
    <xf numFmtId="0" fontId="11" fillId="0" borderId="36" xfId="0" applyFont="1" applyBorder="1" applyAlignment="1">
      <alignment horizontal="distributed"/>
    </xf>
    <xf numFmtId="0" fontId="21" fillId="0" borderId="59" xfId="0" applyFont="1" applyBorder="1" applyAlignment="1"/>
    <xf numFmtId="183" fontId="11" fillId="0" borderId="0" xfId="0" applyNumberFormat="1" applyFont="1" applyAlignment="1">
      <alignment horizontal="right" vertical="top"/>
    </xf>
    <xf numFmtId="0" fontId="14" fillId="0" borderId="62" xfId="0" applyFont="1" applyBorder="1" applyAlignment="1">
      <alignment horizontal="center" vertical="center"/>
    </xf>
    <xf numFmtId="0" fontId="7" fillId="0" borderId="23" xfId="0" applyFont="1" applyFill="1" applyBorder="1" applyAlignment="1">
      <alignment vertical="center" wrapText="1" shrinkToFit="1"/>
    </xf>
    <xf numFmtId="0" fontId="0" fillId="0" borderId="56" xfId="0" applyBorder="1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0" fillId="0" borderId="15" xfId="0" applyBorder="1" applyAlignment="1">
      <alignment vertical="center" wrapText="1" shrinkToFit="1"/>
    </xf>
    <xf numFmtId="0" fontId="5" fillId="0" borderId="48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 wrapText="1" shrinkToFit="1"/>
    </xf>
    <xf numFmtId="0" fontId="0" fillId="0" borderId="38" xfId="0" applyBorder="1" applyAlignment="1">
      <alignment vertical="center" wrapText="1" shrinkToFit="1"/>
    </xf>
    <xf numFmtId="0" fontId="5" fillId="0" borderId="65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69" xfId="0" applyNumberFormat="1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5" fillId="0" borderId="66" xfId="0" applyNumberFormat="1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2" xfId="0" applyBorder="1" applyAlignment="1">
      <alignment vertical="center" wrapText="1" shrinkToFit="1"/>
    </xf>
    <xf numFmtId="0" fontId="0" fillId="0" borderId="57" xfId="0" applyBorder="1" applyAlignment="1">
      <alignment vertical="center" wrapText="1" shrinkToFi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62"/>
  <sheetViews>
    <sheetView topLeftCell="R13" workbookViewId="0">
      <selection activeCell="Z28" sqref="Z28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22" customWidth="1"/>
    <col min="6" max="6" width="6" customWidth="1"/>
    <col min="7" max="7" width="3.5" bestFit="1" customWidth="1"/>
    <col min="8" max="8" width="6" style="22" customWidth="1"/>
    <col min="9" max="9" width="7.125" customWidth="1"/>
    <col min="10" max="10" width="3.125" customWidth="1"/>
    <col min="11" max="11" width="14.125" bestFit="1" customWidth="1"/>
    <col min="12" max="12" width="4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53" t="s">
        <v>95</v>
      </c>
    </row>
    <row r="2" spans="1:27" ht="13.5" customHeight="1" thickBot="1">
      <c r="A2" s="24" t="s">
        <v>1</v>
      </c>
      <c r="B2" s="25" t="s">
        <v>55</v>
      </c>
      <c r="C2" t="s">
        <v>2</v>
      </c>
      <c r="F2" t="s">
        <v>66</v>
      </c>
      <c r="J2" t="s">
        <v>3</v>
      </c>
      <c r="S2" t="s">
        <v>88</v>
      </c>
    </row>
    <row r="3" spans="1:27" ht="28.5" customHeight="1" thickBot="1">
      <c r="A3" s="26"/>
      <c r="B3" s="55"/>
      <c r="D3" s="34" t="s">
        <v>17</v>
      </c>
      <c r="E3" s="35">
        <v>1.88</v>
      </c>
      <c r="F3" s="10"/>
      <c r="G3" s="34">
        <v>1</v>
      </c>
      <c r="H3" s="35">
        <v>13.5</v>
      </c>
      <c r="K3" s="39" t="s">
        <v>69</v>
      </c>
      <c r="L3" s="39" t="s">
        <v>71</v>
      </c>
      <c r="M3" s="351" t="s">
        <v>72</v>
      </c>
      <c r="N3" s="352"/>
      <c r="O3" s="352"/>
      <c r="P3" s="352"/>
      <c r="Q3" s="353"/>
      <c r="T3" s="39" t="s">
        <v>70</v>
      </c>
      <c r="U3" s="39" t="s">
        <v>71</v>
      </c>
      <c r="V3" s="354" t="s">
        <v>73</v>
      </c>
      <c r="W3" s="354"/>
      <c r="X3" s="354"/>
      <c r="Y3" s="354"/>
      <c r="Z3" s="354"/>
    </row>
    <row r="4" spans="1:27" ht="14.25" thickBot="1">
      <c r="A4" s="27"/>
      <c r="B4" s="23"/>
      <c r="D4" s="36" t="s">
        <v>18</v>
      </c>
      <c r="E4" s="37">
        <v>1.38</v>
      </c>
      <c r="F4" s="10"/>
      <c r="G4" s="34">
        <v>2</v>
      </c>
      <c r="H4" s="35">
        <v>9.75</v>
      </c>
      <c r="K4" s="39" t="s">
        <v>76</v>
      </c>
      <c r="L4" s="39" t="s">
        <v>157</v>
      </c>
      <c r="M4" s="355" t="s">
        <v>52</v>
      </c>
      <c r="N4" s="356"/>
      <c r="O4" s="356"/>
      <c r="P4" s="356"/>
      <c r="Q4" s="357"/>
      <c r="T4" s="39" t="s">
        <v>74</v>
      </c>
      <c r="U4" s="39" t="s">
        <v>142</v>
      </c>
      <c r="V4" s="368" t="s">
        <v>52</v>
      </c>
      <c r="W4" s="368"/>
      <c r="X4" s="368"/>
      <c r="Y4" s="368"/>
      <c r="Z4" s="368"/>
    </row>
    <row r="5" spans="1:27" ht="14.25" thickBot="1">
      <c r="A5" s="27"/>
      <c r="B5" s="23"/>
      <c r="D5" s="36" t="s">
        <v>19</v>
      </c>
      <c r="E5" s="37">
        <v>1.38</v>
      </c>
      <c r="F5" s="10"/>
      <c r="G5" s="34">
        <v>3</v>
      </c>
      <c r="H5" s="35">
        <v>38.25</v>
      </c>
      <c r="K5" s="39" t="s">
        <v>75</v>
      </c>
      <c r="L5" s="39" t="s">
        <v>204</v>
      </c>
      <c r="M5" s="358"/>
      <c r="N5" s="359"/>
      <c r="O5" s="359"/>
      <c r="P5" s="359"/>
      <c r="Q5" s="360"/>
      <c r="T5" s="39" t="s">
        <v>75</v>
      </c>
      <c r="U5" s="39" t="s">
        <v>143</v>
      </c>
      <c r="V5" s="368"/>
      <c r="W5" s="368"/>
      <c r="X5" s="368"/>
      <c r="Y5" s="368"/>
      <c r="Z5" s="368"/>
    </row>
    <row r="6" spans="1:27" ht="14.25" thickBot="1">
      <c r="A6" s="26" t="s">
        <v>53</v>
      </c>
      <c r="B6" s="31" t="s">
        <v>89</v>
      </c>
      <c r="D6" s="36" t="s">
        <v>20</v>
      </c>
      <c r="E6" s="37">
        <v>1.38</v>
      </c>
      <c r="F6" s="10"/>
      <c r="G6" s="34">
        <v>4</v>
      </c>
      <c r="H6" s="37">
        <v>6.75</v>
      </c>
      <c r="K6" s="39" t="s">
        <v>43</v>
      </c>
      <c r="L6" s="39" t="s">
        <v>205</v>
      </c>
      <c r="M6" s="358"/>
      <c r="N6" s="359"/>
      <c r="O6" s="359"/>
      <c r="P6" s="359"/>
      <c r="Q6" s="360"/>
      <c r="T6" s="39" t="s">
        <v>43</v>
      </c>
      <c r="U6" s="39" t="s">
        <v>144</v>
      </c>
      <c r="V6" s="368"/>
      <c r="W6" s="368"/>
      <c r="X6" s="368"/>
      <c r="Y6" s="368"/>
      <c r="Z6" s="368"/>
    </row>
    <row r="7" spans="1:27" ht="14.25" thickBot="1">
      <c r="A7" s="27" t="s">
        <v>54</v>
      </c>
      <c r="B7" s="20" t="s">
        <v>84</v>
      </c>
      <c r="D7" s="36" t="s">
        <v>21</v>
      </c>
      <c r="E7" s="37">
        <v>1.38</v>
      </c>
      <c r="F7" s="10"/>
      <c r="G7" s="34">
        <v>5</v>
      </c>
      <c r="H7" s="37">
        <v>24.75</v>
      </c>
      <c r="K7" s="39" t="s">
        <v>44</v>
      </c>
      <c r="L7" s="39" t="s">
        <v>206</v>
      </c>
      <c r="M7" s="358"/>
      <c r="N7" s="359"/>
      <c r="O7" s="359"/>
      <c r="P7" s="359"/>
      <c r="Q7" s="360"/>
      <c r="T7" s="39" t="s">
        <v>44</v>
      </c>
      <c r="U7" s="39" t="s">
        <v>145</v>
      </c>
      <c r="V7" s="368"/>
      <c r="W7" s="368"/>
      <c r="X7" s="368"/>
      <c r="Y7" s="368"/>
      <c r="Z7" s="368"/>
    </row>
    <row r="8" spans="1:27" ht="14.25" thickBot="1">
      <c r="A8" s="27" t="s">
        <v>62</v>
      </c>
      <c r="B8" s="20" t="s">
        <v>99</v>
      </c>
      <c r="D8" s="36" t="s">
        <v>22</v>
      </c>
      <c r="E8" s="37">
        <v>1.38</v>
      </c>
      <c r="F8" s="10"/>
      <c r="G8" s="34">
        <v>6</v>
      </c>
      <c r="H8" s="37">
        <v>3.75</v>
      </c>
      <c r="K8" s="39" t="s">
        <v>79</v>
      </c>
      <c r="L8" s="39" t="s">
        <v>207</v>
      </c>
      <c r="M8" s="361"/>
      <c r="N8" s="362"/>
      <c r="O8" s="362"/>
      <c r="P8" s="362"/>
      <c r="Q8" s="363"/>
      <c r="T8" s="39" t="s">
        <v>85</v>
      </c>
      <c r="U8" s="39" t="s">
        <v>146</v>
      </c>
      <c r="V8" s="354"/>
      <c r="W8" s="354"/>
      <c r="X8" s="354"/>
      <c r="Y8" s="354"/>
      <c r="Z8" s="354"/>
    </row>
    <row r="9" spans="1:27" ht="14.25" thickBot="1">
      <c r="A9" s="27" t="s">
        <v>63</v>
      </c>
      <c r="B9" s="20" t="s">
        <v>166</v>
      </c>
      <c r="D9" s="36" t="s">
        <v>23</v>
      </c>
      <c r="E9" s="37">
        <v>8.1300000000000008</v>
      </c>
      <c r="F9" s="10"/>
      <c r="G9" s="34">
        <v>7</v>
      </c>
      <c r="H9" s="37">
        <v>4.5</v>
      </c>
      <c r="K9" s="39" t="s">
        <v>80</v>
      </c>
      <c r="L9" s="39" t="s">
        <v>208</v>
      </c>
      <c r="M9" s="361"/>
      <c r="N9" s="362"/>
      <c r="O9" s="362"/>
      <c r="P9" s="362"/>
      <c r="Q9" s="363"/>
      <c r="T9" s="39" t="s">
        <v>86</v>
      </c>
      <c r="U9" s="39" t="s">
        <v>147</v>
      </c>
      <c r="V9" s="354"/>
      <c r="W9" s="354"/>
      <c r="X9" s="354"/>
      <c r="Y9" s="354"/>
      <c r="Z9" s="354"/>
    </row>
    <row r="10" spans="1:27" ht="14.25" thickBot="1">
      <c r="A10" s="27" t="s">
        <v>60</v>
      </c>
      <c r="B10" s="20">
        <v>24</v>
      </c>
      <c r="D10" s="36" t="s">
        <v>24</v>
      </c>
      <c r="E10" s="37">
        <v>19.25</v>
      </c>
      <c r="F10" s="10"/>
      <c r="G10" s="34">
        <v>8</v>
      </c>
      <c r="H10" s="37">
        <v>21.75</v>
      </c>
      <c r="K10" s="39" t="s">
        <v>10</v>
      </c>
      <c r="L10" s="39" t="s">
        <v>158</v>
      </c>
      <c r="M10" s="361"/>
      <c r="N10" s="364"/>
      <c r="O10" s="364"/>
      <c r="P10" s="364"/>
      <c r="Q10" s="363"/>
      <c r="U10" t="s">
        <v>148</v>
      </c>
    </row>
    <row r="11" spans="1:27" ht="14.25" thickBot="1">
      <c r="A11" s="27" t="s">
        <v>56</v>
      </c>
      <c r="B11" s="20">
        <v>1</v>
      </c>
      <c r="D11" s="36" t="s">
        <v>25</v>
      </c>
      <c r="E11" s="37">
        <v>2.63</v>
      </c>
      <c r="F11" s="10"/>
      <c r="G11" s="34">
        <v>9</v>
      </c>
      <c r="H11" s="37">
        <v>21.75</v>
      </c>
      <c r="K11" s="39" t="s">
        <v>11</v>
      </c>
      <c r="L11" s="39" t="s">
        <v>209</v>
      </c>
      <c r="M11" s="365"/>
      <c r="N11" s="366"/>
      <c r="O11" s="366"/>
      <c r="P11" s="366"/>
      <c r="Q11" s="367"/>
      <c r="U11" t="s">
        <v>149</v>
      </c>
    </row>
    <row r="12" spans="1:27" ht="14.25" thickBot="1">
      <c r="A12" s="27" t="s">
        <v>57</v>
      </c>
      <c r="B12" s="20">
        <v>5</v>
      </c>
      <c r="D12" s="36" t="s">
        <v>26</v>
      </c>
      <c r="E12" s="37">
        <v>18</v>
      </c>
      <c r="F12" s="10"/>
      <c r="G12" s="34">
        <v>10</v>
      </c>
      <c r="H12" s="37">
        <v>21.75</v>
      </c>
      <c r="K12" t="s">
        <v>116</v>
      </c>
      <c r="T12" t="s">
        <v>87</v>
      </c>
    </row>
    <row r="13" spans="1:27" ht="27.75" customHeight="1" thickBot="1">
      <c r="A13" s="28" t="s">
        <v>58</v>
      </c>
      <c r="B13" s="20">
        <v>1</v>
      </c>
      <c r="D13" s="36" t="s">
        <v>27</v>
      </c>
      <c r="E13" s="37">
        <v>6.38</v>
      </c>
      <c r="F13" s="10"/>
      <c r="G13" s="34">
        <v>11</v>
      </c>
      <c r="H13" s="37">
        <v>21.75</v>
      </c>
      <c r="K13" s="344" t="s">
        <v>96</v>
      </c>
      <c r="L13" s="345"/>
      <c r="M13" s="346" t="s">
        <v>97</v>
      </c>
      <c r="N13" s="347"/>
      <c r="O13" s="348"/>
      <c r="P13" s="349" t="s">
        <v>46</v>
      </c>
      <c r="Q13" s="370" t="s">
        <v>50</v>
      </c>
      <c r="R13" s="341" t="s">
        <v>51</v>
      </c>
      <c r="T13" s="344" t="s">
        <v>96</v>
      </c>
      <c r="U13" s="345"/>
      <c r="V13" s="346" t="s">
        <v>97</v>
      </c>
      <c r="W13" s="347"/>
      <c r="X13" s="348"/>
      <c r="Y13" s="349" t="s">
        <v>46</v>
      </c>
      <c r="Z13" s="370" t="s">
        <v>50</v>
      </c>
      <c r="AA13" s="341" t="s">
        <v>51</v>
      </c>
    </row>
    <row r="14" spans="1:27" ht="14.25" thickBot="1">
      <c r="A14" s="27" t="s">
        <v>82</v>
      </c>
      <c r="B14" s="20">
        <v>0</v>
      </c>
      <c r="D14" s="36" t="s">
        <v>28</v>
      </c>
      <c r="E14" s="37">
        <v>5.13</v>
      </c>
      <c r="F14" s="10"/>
      <c r="G14" s="34">
        <v>12</v>
      </c>
      <c r="H14" s="37">
        <v>21.75</v>
      </c>
      <c r="K14" s="48" t="s">
        <v>0</v>
      </c>
      <c r="L14" s="49"/>
      <c r="M14" s="48" t="s">
        <v>0</v>
      </c>
      <c r="N14" s="50"/>
      <c r="O14" s="49" t="s">
        <v>65</v>
      </c>
      <c r="P14" s="369"/>
      <c r="Q14" s="371"/>
      <c r="R14" s="343"/>
      <c r="T14" s="51" t="s">
        <v>0</v>
      </c>
      <c r="U14" s="52"/>
      <c r="V14" s="51" t="s">
        <v>0</v>
      </c>
      <c r="W14" s="54"/>
      <c r="X14" s="52" t="s">
        <v>65</v>
      </c>
      <c r="Y14" s="350"/>
      <c r="Z14" s="372"/>
      <c r="AA14" s="342"/>
    </row>
    <row r="15" spans="1:27" ht="14.25" thickBot="1">
      <c r="A15" s="28" t="s">
        <v>83</v>
      </c>
      <c r="B15" s="20">
        <v>0</v>
      </c>
      <c r="D15" s="36" t="s">
        <v>29</v>
      </c>
      <c r="E15" s="37">
        <v>10.88</v>
      </c>
      <c r="F15" s="10"/>
      <c r="G15" s="34">
        <v>13</v>
      </c>
      <c r="H15" s="37">
        <v>21.75</v>
      </c>
      <c r="K15" s="74" t="s">
        <v>171</v>
      </c>
      <c r="L15" s="179" t="s">
        <v>175</v>
      </c>
      <c r="M15" s="75" t="s">
        <v>122</v>
      </c>
      <c r="N15" s="179" t="s">
        <v>81</v>
      </c>
      <c r="O15" s="75">
        <v>7</v>
      </c>
      <c r="P15" s="75" t="s">
        <v>121</v>
      </c>
      <c r="Q15" s="75" t="s">
        <v>123</v>
      </c>
      <c r="R15" s="76"/>
      <c r="T15" s="4" t="s">
        <v>4</v>
      </c>
      <c r="U15" s="39" t="s">
        <v>223</v>
      </c>
      <c r="V15" s="1" t="s">
        <v>45</v>
      </c>
      <c r="W15" s="1" t="s">
        <v>93</v>
      </c>
      <c r="X15" s="1">
        <v>1</v>
      </c>
      <c r="Y15" s="56" t="s">
        <v>47</v>
      </c>
      <c r="Z15" s="1" t="s">
        <v>107</v>
      </c>
      <c r="AA15" s="5"/>
    </row>
    <row r="16" spans="1:27" ht="14.25" thickBot="1">
      <c r="A16" s="98" t="s">
        <v>119</v>
      </c>
      <c r="B16" s="20"/>
      <c r="D16" s="36" t="s">
        <v>30</v>
      </c>
      <c r="E16" s="37">
        <v>7.13</v>
      </c>
      <c r="F16" s="10"/>
      <c r="G16" s="34">
        <v>14</v>
      </c>
      <c r="H16" s="37">
        <v>21.75</v>
      </c>
      <c r="K16" s="113" t="s">
        <v>169</v>
      </c>
      <c r="L16" s="180" t="s">
        <v>102</v>
      </c>
      <c r="M16" s="114" t="s">
        <v>135</v>
      </c>
      <c r="N16" s="114" t="s">
        <v>212</v>
      </c>
      <c r="O16" s="114">
        <v>9</v>
      </c>
      <c r="P16" s="75" t="s">
        <v>172</v>
      </c>
      <c r="Q16" s="114" t="s">
        <v>123</v>
      </c>
      <c r="R16" s="76"/>
      <c r="T16" s="4" t="s">
        <v>5</v>
      </c>
      <c r="U16" s="39" t="s">
        <v>225</v>
      </c>
      <c r="V16" s="1" t="s">
        <v>128</v>
      </c>
      <c r="W16" s="1"/>
      <c r="X16" s="1"/>
      <c r="Y16" s="56" t="s">
        <v>47</v>
      </c>
      <c r="Z16" s="1"/>
      <c r="AA16" s="5"/>
    </row>
    <row r="17" spans="1:27" ht="14.25" thickBot="1">
      <c r="A17" s="98" t="s">
        <v>120</v>
      </c>
      <c r="B17" s="32"/>
      <c r="D17" s="36" t="s">
        <v>31</v>
      </c>
      <c r="E17" s="37">
        <v>4.88</v>
      </c>
      <c r="F17" s="10"/>
      <c r="G17" s="34">
        <v>15</v>
      </c>
      <c r="H17" s="37">
        <v>21.75</v>
      </c>
      <c r="K17" s="112" t="s">
        <v>170</v>
      </c>
      <c r="L17" s="181" t="s">
        <v>198</v>
      </c>
      <c r="M17" s="111" t="s">
        <v>168</v>
      </c>
      <c r="N17" s="111" t="s">
        <v>31</v>
      </c>
      <c r="O17" s="111">
        <v>8</v>
      </c>
      <c r="P17" s="114" t="s">
        <v>121</v>
      </c>
      <c r="Q17" s="111" t="s">
        <v>123</v>
      </c>
      <c r="R17" s="150"/>
      <c r="T17" s="4" t="s">
        <v>6</v>
      </c>
      <c r="U17" s="39" t="s">
        <v>224</v>
      </c>
      <c r="V17" s="1" t="s">
        <v>45</v>
      </c>
      <c r="W17" s="254" t="s">
        <v>26</v>
      </c>
      <c r="X17" s="1">
        <v>1</v>
      </c>
      <c r="Y17" s="56" t="s">
        <v>47</v>
      </c>
      <c r="Z17" s="1" t="s">
        <v>107</v>
      </c>
      <c r="AA17" s="5"/>
    </row>
    <row r="18" spans="1:27" ht="14.25" thickBot="1">
      <c r="A18" s="95" t="s">
        <v>117</v>
      </c>
      <c r="B18" s="77" t="s">
        <v>167</v>
      </c>
      <c r="D18" s="36" t="s">
        <v>32</v>
      </c>
      <c r="E18" s="37">
        <v>13</v>
      </c>
      <c r="F18" s="10"/>
      <c r="G18" s="34">
        <v>16</v>
      </c>
      <c r="H18" s="37">
        <v>21.75</v>
      </c>
      <c r="K18" s="112" t="s">
        <v>173</v>
      </c>
      <c r="L18" s="181" t="s">
        <v>199</v>
      </c>
      <c r="M18" s="111" t="s">
        <v>176</v>
      </c>
      <c r="N18" s="181" t="s">
        <v>33</v>
      </c>
      <c r="O18" s="111">
        <v>11</v>
      </c>
      <c r="P18" s="111" t="s">
        <v>172</v>
      </c>
      <c r="Q18" s="111" t="s">
        <v>123</v>
      </c>
      <c r="R18" s="151"/>
      <c r="T18" s="4" t="s">
        <v>7</v>
      </c>
      <c r="U18" s="39" t="s">
        <v>115</v>
      </c>
      <c r="V18" s="1" t="s">
        <v>129</v>
      </c>
      <c r="W18" s="1"/>
      <c r="X18" s="1"/>
      <c r="Y18" s="56" t="s">
        <v>47</v>
      </c>
      <c r="Z18" s="1"/>
      <c r="AA18" s="5"/>
    </row>
    <row r="19" spans="1:27" ht="14.25" thickBot="1">
      <c r="A19" s="96" t="s">
        <v>118</v>
      </c>
      <c r="B19" s="20">
        <v>15</v>
      </c>
      <c r="D19" s="36" t="s">
        <v>33</v>
      </c>
      <c r="E19" s="37">
        <v>14.38</v>
      </c>
      <c r="F19" s="10"/>
      <c r="G19" s="34">
        <v>17</v>
      </c>
      <c r="H19" s="37">
        <v>21.75</v>
      </c>
      <c r="K19" s="112" t="s">
        <v>192</v>
      </c>
      <c r="L19" s="181" t="s">
        <v>193</v>
      </c>
      <c r="M19" s="111" t="s">
        <v>174</v>
      </c>
      <c r="N19" s="181" t="s">
        <v>134</v>
      </c>
      <c r="O19" s="111">
        <v>11</v>
      </c>
      <c r="P19" s="111" t="s">
        <v>49</v>
      </c>
      <c r="Q19" s="111" t="s">
        <v>123</v>
      </c>
      <c r="R19" s="151"/>
      <c r="T19" s="4" t="s">
        <v>8</v>
      </c>
      <c r="U19" s="39" t="s">
        <v>222</v>
      </c>
      <c r="V19" s="1" t="s">
        <v>8</v>
      </c>
      <c r="W19" s="1" t="s">
        <v>134</v>
      </c>
      <c r="X19" s="1">
        <v>1</v>
      </c>
      <c r="Y19" s="56" t="s">
        <v>48</v>
      </c>
      <c r="Z19" s="1" t="s">
        <v>153</v>
      </c>
      <c r="AA19" s="5"/>
    </row>
    <row r="20" spans="1:27" ht="14.25" thickBot="1">
      <c r="A20" s="96" t="s">
        <v>57</v>
      </c>
      <c r="B20" s="20">
        <v>17</v>
      </c>
      <c r="D20" s="36" t="s">
        <v>34</v>
      </c>
      <c r="E20" s="37">
        <v>2.13</v>
      </c>
      <c r="F20" s="10"/>
      <c r="G20" s="34">
        <v>18</v>
      </c>
      <c r="H20" s="37">
        <v>21.75</v>
      </c>
      <c r="K20" s="112" t="s">
        <v>177</v>
      </c>
      <c r="L20" s="181" t="s">
        <v>181</v>
      </c>
      <c r="M20" s="111" t="s">
        <v>179</v>
      </c>
      <c r="N20" s="181" t="s">
        <v>134</v>
      </c>
      <c r="O20" s="111">
        <v>12</v>
      </c>
      <c r="P20" s="111" t="s">
        <v>49</v>
      </c>
      <c r="Q20" s="111" t="s">
        <v>123</v>
      </c>
      <c r="R20" s="151"/>
      <c r="T20" s="4" t="s">
        <v>9</v>
      </c>
      <c r="U20" s="39" t="s">
        <v>203</v>
      </c>
      <c r="V20" s="1" t="s">
        <v>130</v>
      </c>
      <c r="W20" s="1" t="s">
        <v>134</v>
      </c>
      <c r="X20" s="1">
        <v>1</v>
      </c>
      <c r="Y20" s="56" t="s">
        <v>48</v>
      </c>
      <c r="Z20" s="1" t="s">
        <v>153</v>
      </c>
      <c r="AA20" s="5"/>
    </row>
    <row r="21" spans="1:27" ht="29.25" customHeight="1" thickBot="1">
      <c r="A21" s="97" t="s">
        <v>58</v>
      </c>
      <c r="B21" s="33">
        <v>2</v>
      </c>
      <c r="D21" s="36" t="s">
        <v>35</v>
      </c>
      <c r="E21" s="37">
        <v>2.63</v>
      </c>
      <c r="F21" s="10"/>
      <c r="G21" s="34">
        <v>19</v>
      </c>
      <c r="H21" s="37">
        <v>21.75</v>
      </c>
      <c r="K21" s="112" t="s">
        <v>178</v>
      </c>
      <c r="L21" s="181" t="s">
        <v>101</v>
      </c>
      <c r="M21" s="111" t="s">
        <v>180</v>
      </c>
      <c r="N21" s="181" t="s">
        <v>134</v>
      </c>
      <c r="O21" s="111">
        <v>13</v>
      </c>
      <c r="P21" s="111" t="s">
        <v>49</v>
      </c>
      <c r="Q21" s="111" t="s">
        <v>123</v>
      </c>
      <c r="R21" s="151"/>
      <c r="T21" s="4" t="s">
        <v>10</v>
      </c>
      <c r="U21" s="39" t="s">
        <v>221</v>
      </c>
      <c r="V21" s="1" t="s">
        <v>10</v>
      </c>
      <c r="W21" s="1" t="s">
        <v>160</v>
      </c>
      <c r="X21" s="1">
        <v>1</v>
      </c>
      <c r="Y21" s="56" t="s">
        <v>47</v>
      </c>
      <c r="Z21" s="1" t="s">
        <v>67</v>
      </c>
      <c r="AA21" s="5"/>
    </row>
    <row r="22" spans="1:27" ht="27.75" customHeight="1" thickBot="1">
      <c r="A22" s="252" t="s">
        <v>155</v>
      </c>
      <c r="B22" s="253">
        <v>1</v>
      </c>
      <c r="D22" s="36" t="s">
        <v>36</v>
      </c>
      <c r="E22" s="37">
        <v>12.75</v>
      </c>
      <c r="F22" s="10"/>
      <c r="G22" s="34">
        <v>20</v>
      </c>
      <c r="H22" s="37">
        <v>21.75</v>
      </c>
      <c r="K22" s="224" t="s">
        <v>183</v>
      </c>
      <c r="L22" s="225" t="s">
        <v>92</v>
      </c>
      <c r="M22" s="225" t="s">
        <v>183</v>
      </c>
      <c r="N22" s="225" t="s">
        <v>250</v>
      </c>
      <c r="O22" s="226">
        <v>4</v>
      </c>
      <c r="P22" s="226" t="s">
        <v>49</v>
      </c>
      <c r="Q22" s="226" t="s">
        <v>123</v>
      </c>
      <c r="R22" s="227"/>
      <c r="T22" s="4" t="s">
        <v>11</v>
      </c>
      <c r="U22" s="39" t="s">
        <v>220</v>
      </c>
      <c r="V22" s="1" t="s">
        <v>131</v>
      </c>
      <c r="W22" s="1" t="s">
        <v>160</v>
      </c>
      <c r="X22" s="1"/>
      <c r="Y22" s="56" t="s">
        <v>47</v>
      </c>
      <c r="Z22" s="1"/>
      <c r="AA22" s="5"/>
    </row>
    <row r="23" spans="1:27" ht="14.25" thickBot="1">
      <c r="D23" s="36" t="s">
        <v>37</v>
      </c>
      <c r="E23" s="37">
        <v>2</v>
      </c>
      <c r="F23" s="148"/>
      <c r="G23" s="34">
        <v>21</v>
      </c>
      <c r="H23" s="37">
        <v>21.75</v>
      </c>
      <c r="I23" s="147"/>
      <c r="K23" s="228" t="s">
        <v>189</v>
      </c>
      <c r="L23" s="111" t="s">
        <v>194</v>
      </c>
      <c r="M23" s="229" t="s">
        <v>185</v>
      </c>
      <c r="N23" s="181" t="s">
        <v>200</v>
      </c>
      <c r="O23" s="111">
        <v>8</v>
      </c>
      <c r="P23" s="226" t="s">
        <v>47</v>
      </c>
      <c r="Q23" s="226" t="s">
        <v>123</v>
      </c>
      <c r="R23" s="151"/>
      <c r="T23" s="4" t="s">
        <v>12</v>
      </c>
      <c r="U23" s="39" t="s">
        <v>219</v>
      </c>
      <c r="V23" s="1" t="s">
        <v>12</v>
      </c>
      <c r="W23" s="1" t="s">
        <v>112</v>
      </c>
      <c r="X23" s="1">
        <v>1</v>
      </c>
      <c r="Y23" s="56" t="s">
        <v>48</v>
      </c>
      <c r="Z23" s="1" t="s">
        <v>154</v>
      </c>
      <c r="AA23" s="5"/>
    </row>
    <row r="24" spans="1:27" ht="14.25" thickBot="1">
      <c r="D24" s="36" t="s">
        <v>38</v>
      </c>
      <c r="E24" s="37">
        <v>8.3800000000000008</v>
      </c>
      <c r="F24" s="10"/>
      <c r="G24" s="34">
        <v>22</v>
      </c>
      <c r="H24" s="37">
        <v>21.75</v>
      </c>
      <c r="K24" s="228" t="s">
        <v>190</v>
      </c>
      <c r="L24" s="111" t="s">
        <v>195</v>
      </c>
      <c r="M24" s="229" t="s">
        <v>186</v>
      </c>
      <c r="N24" s="181" t="s">
        <v>200</v>
      </c>
      <c r="O24" s="111">
        <v>9</v>
      </c>
      <c r="P24" s="226" t="s">
        <v>47</v>
      </c>
      <c r="Q24" s="226" t="s">
        <v>123</v>
      </c>
      <c r="R24" s="151"/>
      <c r="T24" s="4" t="s">
        <v>13</v>
      </c>
      <c r="U24" s="39" t="s">
        <v>218</v>
      </c>
      <c r="V24" s="1" t="s">
        <v>132</v>
      </c>
      <c r="W24" s="1" t="s">
        <v>112</v>
      </c>
      <c r="X24" s="1">
        <v>1</v>
      </c>
      <c r="Y24" s="56" t="s">
        <v>48</v>
      </c>
      <c r="Z24" s="1" t="s">
        <v>154</v>
      </c>
      <c r="AA24" s="5"/>
    </row>
    <row r="25" spans="1:27" ht="27.75" thickBot="1">
      <c r="D25" s="36" t="s">
        <v>42</v>
      </c>
      <c r="E25" s="37">
        <v>8.3800000000000008</v>
      </c>
      <c r="F25" s="10"/>
      <c r="G25" s="34">
        <v>23</v>
      </c>
      <c r="H25" s="37">
        <v>21.75</v>
      </c>
      <c r="K25" s="112" t="s">
        <v>191</v>
      </c>
      <c r="L25" s="111" t="s">
        <v>196</v>
      </c>
      <c r="M25" s="229" t="s">
        <v>187</v>
      </c>
      <c r="N25" s="181" t="s">
        <v>201</v>
      </c>
      <c r="O25" s="111">
        <v>11</v>
      </c>
      <c r="P25" s="226" t="s">
        <v>47</v>
      </c>
      <c r="Q25" s="226" t="s">
        <v>123</v>
      </c>
      <c r="R25" s="151"/>
      <c r="T25" s="4" t="s">
        <v>14</v>
      </c>
      <c r="U25" s="39" t="s">
        <v>217</v>
      </c>
      <c r="V25" s="1" t="s">
        <v>14</v>
      </c>
      <c r="W25" s="254" t="s">
        <v>240</v>
      </c>
      <c r="X25" s="1">
        <v>1</v>
      </c>
      <c r="Y25" s="56" t="s">
        <v>48</v>
      </c>
      <c r="Z25" s="1"/>
      <c r="AA25" s="9" t="s">
        <v>77</v>
      </c>
    </row>
    <row r="26" spans="1:27" ht="27.75" thickBot="1">
      <c r="D26" s="36" t="s">
        <v>39</v>
      </c>
      <c r="E26" s="37">
        <v>8.3800000000000008</v>
      </c>
      <c r="F26" s="10"/>
      <c r="G26" s="34">
        <v>24</v>
      </c>
      <c r="H26" s="37">
        <v>21.75</v>
      </c>
      <c r="K26" s="112" t="s">
        <v>210</v>
      </c>
      <c r="L26" s="111" t="s">
        <v>197</v>
      </c>
      <c r="M26" s="229" t="s">
        <v>211</v>
      </c>
      <c r="N26" s="181" t="s">
        <v>201</v>
      </c>
      <c r="O26" s="111">
        <v>12</v>
      </c>
      <c r="P26" s="226" t="s">
        <v>47</v>
      </c>
      <c r="Q26" s="226" t="s">
        <v>123</v>
      </c>
      <c r="R26" s="151"/>
      <c r="T26" s="4" t="s">
        <v>15</v>
      </c>
      <c r="U26" s="39" t="s">
        <v>216</v>
      </c>
      <c r="V26" s="1" t="s">
        <v>133</v>
      </c>
      <c r="W26" s="254" t="s">
        <v>240</v>
      </c>
      <c r="X26" s="1">
        <v>1</v>
      </c>
      <c r="Y26" s="56" t="s">
        <v>48</v>
      </c>
      <c r="Z26" s="15"/>
      <c r="AA26" s="9" t="s">
        <v>77</v>
      </c>
    </row>
    <row r="27" spans="1:27" ht="81.75" thickBot="1">
      <c r="D27" s="36" t="s">
        <v>40</v>
      </c>
      <c r="E27" s="37">
        <v>8.3800000000000008</v>
      </c>
      <c r="F27" s="10"/>
      <c r="G27" s="34">
        <v>25</v>
      </c>
      <c r="H27" s="37">
        <v>21.75</v>
      </c>
      <c r="K27" s="255" t="s">
        <v>241</v>
      </c>
      <c r="L27" s="230"/>
      <c r="M27" s="229" t="s">
        <v>242</v>
      </c>
      <c r="N27" s="231" t="s">
        <v>243</v>
      </c>
      <c r="O27" s="111">
        <v>17</v>
      </c>
      <c r="P27" s="225" t="s">
        <v>244</v>
      </c>
      <c r="Q27" s="226" t="s">
        <v>123</v>
      </c>
      <c r="R27" s="151"/>
      <c r="T27" s="13" t="s">
        <v>108</v>
      </c>
      <c r="U27" s="39" t="s">
        <v>215</v>
      </c>
      <c r="V27" s="12" t="s">
        <v>108</v>
      </c>
      <c r="W27" s="12" t="s">
        <v>111</v>
      </c>
      <c r="X27" s="12">
        <v>1</v>
      </c>
      <c r="Y27" s="82" t="s">
        <v>48</v>
      </c>
      <c r="Z27" s="333" t="s">
        <v>452</v>
      </c>
      <c r="AA27" s="9" t="s">
        <v>126</v>
      </c>
    </row>
    <row r="28" spans="1:27" ht="14.25" thickBot="1">
      <c r="D28" s="36" t="s">
        <v>41</v>
      </c>
      <c r="E28" s="37">
        <v>8.3800000000000008</v>
      </c>
      <c r="F28" s="10"/>
      <c r="G28" s="34">
        <v>26</v>
      </c>
      <c r="H28" s="37">
        <v>21.75</v>
      </c>
      <c r="K28" s="251" t="s">
        <v>229</v>
      </c>
      <c r="L28" s="230" t="s">
        <v>226</v>
      </c>
      <c r="M28" s="229" t="s">
        <v>188</v>
      </c>
      <c r="N28" s="231" t="s">
        <v>25</v>
      </c>
      <c r="O28" s="111">
        <v>13</v>
      </c>
      <c r="P28" s="111" t="s">
        <v>47</v>
      </c>
      <c r="Q28" s="111" t="s">
        <v>123</v>
      </c>
      <c r="R28" s="151"/>
      <c r="T28" s="16" t="s">
        <v>156</v>
      </c>
      <c r="U28" s="155" t="s">
        <v>214</v>
      </c>
      <c r="V28" s="17" t="s">
        <v>202</v>
      </c>
      <c r="W28" s="12" t="s">
        <v>159</v>
      </c>
      <c r="X28" s="17">
        <v>1</v>
      </c>
      <c r="Y28" s="156"/>
      <c r="Z28" s="21"/>
      <c r="AA28" s="18"/>
    </row>
    <row r="29" spans="1:27" ht="27" customHeight="1" thickBot="1">
      <c r="D29" s="36"/>
      <c r="E29" s="37">
        <v>8.3800000000000008</v>
      </c>
      <c r="G29" s="34">
        <v>27</v>
      </c>
      <c r="H29" s="37">
        <v>21.75</v>
      </c>
      <c r="K29" s="112" t="s">
        <v>229</v>
      </c>
      <c r="L29" s="111" t="s">
        <v>230</v>
      </c>
      <c r="M29" s="111" t="s">
        <v>231</v>
      </c>
      <c r="N29" s="111" t="s">
        <v>232</v>
      </c>
      <c r="O29" s="111">
        <v>0</v>
      </c>
      <c r="P29" s="111" t="s">
        <v>233</v>
      </c>
      <c r="Q29" s="247" t="s">
        <v>234</v>
      </c>
      <c r="R29" s="248" t="s">
        <v>235</v>
      </c>
      <c r="T29" s="16"/>
      <c r="U29" s="155"/>
      <c r="V29" s="17"/>
      <c r="W29" s="12"/>
      <c r="X29" s="17"/>
      <c r="Y29" s="156"/>
      <c r="AA29" s="18"/>
    </row>
    <row r="30" spans="1:27" ht="41.25" thickBot="1">
      <c r="D30" s="36"/>
      <c r="E30" s="37">
        <v>8.3800000000000008</v>
      </c>
      <c r="G30" s="34">
        <v>28</v>
      </c>
      <c r="H30" s="37">
        <v>9</v>
      </c>
      <c r="K30" s="228" t="s">
        <v>236</v>
      </c>
      <c r="L30" s="249" t="s">
        <v>237</v>
      </c>
      <c r="M30" s="250" t="s">
        <v>238</v>
      </c>
      <c r="N30" s="111" t="s">
        <v>232</v>
      </c>
      <c r="O30" s="111">
        <v>0</v>
      </c>
      <c r="P30" s="111" t="s">
        <v>233</v>
      </c>
      <c r="Q30" s="247" t="s">
        <v>239</v>
      </c>
      <c r="R30" s="248" t="s">
        <v>235</v>
      </c>
      <c r="T30" s="13"/>
      <c r="U30" s="39"/>
      <c r="V30" s="12"/>
      <c r="W30" s="12"/>
      <c r="X30" s="12"/>
      <c r="Y30" s="82"/>
      <c r="Z30" s="12"/>
      <c r="AA30" s="5"/>
    </row>
    <row r="31" spans="1:27" ht="14.25" thickBot="1">
      <c r="D31" s="36"/>
      <c r="E31" s="37">
        <v>8.3800000000000008</v>
      </c>
      <c r="G31" s="34">
        <v>29</v>
      </c>
      <c r="H31" s="37">
        <v>18</v>
      </c>
      <c r="K31" s="19"/>
      <c r="L31" s="10"/>
      <c r="M31" s="19"/>
      <c r="N31" s="10"/>
      <c r="O31" s="10"/>
      <c r="P31" s="19"/>
      <c r="Q31" s="10"/>
      <c r="R31" s="10"/>
      <c r="T31" s="14"/>
      <c r="U31" s="154"/>
      <c r="V31" s="61"/>
      <c r="W31" s="61"/>
      <c r="X31" s="61"/>
      <c r="Y31" s="83"/>
      <c r="Z31" s="61"/>
      <c r="AA31" s="3"/>
    </row>
    <row r="32" spans="1:27" ht="57.75" customHeight="1">
      <c r="H32" s="22">
        <v>42</v>
      </c>
      <c r="I32" s="147"/>
      <c r="K32" s="19"/>
      <c r="L32" s="10"/>
      <c r="M32" s="19"/>
      <c r="N32" s="10"/>
      <c r="O32" s="10"/>
      <c r="P32" s="19"/>
      <c r="Q32" s="10"/>
      <c r="R32" s="10"/>
      <c r="T32" s="19"/>
      <c r="U32" s="10"/>
      <c r="V32" s="19"/>
      <c r="W32" s="19"/>
      <c r="X32" s="19"/>
      <c r="Y32" s="152"/>
      <c r="Z32" s="10"/>
      <c r="AA32" s="153"/>
    </row>
    <row r="33" spans="8:27" ht="57.75" customHeight="1">
      <c r="H33" s="22">
        <v>10.5</v>
      </c>
      <c r="K33" s="10"/>
      <c r="L33" s="10"/>
      <c r="M33" s="10"/>
      <c r="N33" s="10"/>
      <c r="O33" s="10"/>
      <c r="P33" s="10"/>
      <c r="Q33" s="10"/>
      <c r="R33" s="10"/>
      <c r="T33" s="19"/>
      <c r="U33" s="10"/>
      <c r="V33" s="19"/>
      <c r="W33" s="19"/>
      <c r="X33" s="19"/>
      <c r="Y33" s="152"/>
      <c r="Z33" s="10"/>
      <c r="AA33" s="153"/>
    </row>
    <row r="34" spans="8:27">
      <c r="H34" s="22">
        <v>33.75</v>
      </c>
      <c r="K34" s="10"/>
      <c r="L34" s="10"/>
      <c r="M34" s="10"/>
      <c r="N34" s="10"/>
      <c r="O34" s="10"/>
      <c r="P34" s="10"/>
      <c r="Q34" s="10"/>
      <c r="R34" s="10"/>
    </row>
    <row r="35" spans="8:27">
      <c r="H35" s="22">
        <v>21</v>
      </c>
      <c r="K35" s="19"/>
      <c r="L35" s="10"/>
      <c r="M35" s="19"/>
      <c r="N35" s="19"/>
      <c r="O35" s="19"/>
      <c r="P35" s="10"/>
      <c r="Q35" s="10"/>
      <c r="R35" s="10"/>
    </row>
    <row r="36" spans="8:27" ht="28.5" customHeight="1">
      <c r="H36" s="22">
        <v>23.25</v>
      </c>
      <c r="K36" s="19"/>
      <c r="L36" s="10"/>
      <c r="M36" s="19"/>
      <c r="N36" s="19"/>
      <c r="O36" s="19"/>
      <c r="P36" s="10"/>
      <c r="Q36" s="10"/>
      <c r="R36" s="10"/>
    </row>
    <row r="37" spans="8:27" ht="27.75" customHeight="1">
      <c r="H37" s="22">
        <v>13.5</v>
      </c>
    </row>
    <row r="38" spans="8:27">
      <c r="H38" s="22">
        <v>27</v>
      </c>
    </row>
    <row r="39" spans="8:27">
      <c r="H39" s="22">
        <v>13.5</v>
      </c>
    </row>
    <row r="40" spans="8:27">
      <c r="H40" s="22">
        <v>27</v>
      </c>
    </row>
    <row r="41" spans="8:27">
      <c r="H41" s="22">
        <v>13.5</v>
      </c>
    </row>
    <row r="42" spans="8:27">
      <c r="H42" s="22">
        <v>27</v>
      </c>
    </row>
    <row r="43" spans="8:27">
      <c r="H43" s="22">
        <v>13.5</v>
      </c>
    </row>
    <row r="44" spans="8:27" ht="26.25" customHeight="1">
      <c r="H44" s="22">
        <v>27</v>
      </c>
    </row>
    <row r="45" spans="8:27">
      <c r="H45" s="22">
        <v>13.5</v>
      </c>
    </row>
    <row r="46" spans="8:27">
      <c r="H46" s="22">
        <v>27</v>
      </c>
    </row>
    <row r="47" spans="8:27">
      <c r="H47" s="22">
        <v>13.5</v>
      </c>
    </row>
    <row r="48" spans="8:27">
      <c r="H48" s="22">
        <v>27</v>
      </c>
    </row>
    <row r="49" spans="8:9">
      <c r="H49" s="22">
        <v>13.5</v>
      </c>
    </row>
    <row r="50" spans="8:9">
      <c r="H50" s="22">
        <v>27</v>
      </c>
    </row>
    <row r="51" spans="8:9">
      <c r="H51" s="22">
        <v>13.5</v>
      </c>
    </row>
    <row r="52" spans="8:9">
      <c r="H52" s="22">
        <v>27</v>
      </c>
    </row>
    <row r="53" spans="8:9">
      <c r="H53" s="22">
        <v>13.5</v>
      </c>
    </row>
    <row r="54" spans="8:9">
      <c r="H54" s="22">
        <v>27</v>
      </c>
    </row>
    <row r="55" spans="8:9">
      <c r="H55" s="22">
        <v>13.5</v>
      </c>
    </row>
    <row r="56" spans="8:9">
      <c r="H56" s="22">
        <v>27</v>
      </c>
    </row>
    <row r="57" spans="8:9">
      <c r="H57" s="22">
        <v>13.5</v>
      </c>
    </row>
    <row r="58" spans="8:9">
      <c r="H58" s="22">
        <v>27</v>
      </c>
    </row>
    <row r="59" spans="8:9">
      <c r="H59" s="22">
        <v>13.5</v>
      </c>
    </row>
    <row r="60" spans="8:9">
      <c r="H60" s="22">
        <v>27</v>
      </c>
    </row>
    <row r="61" spans="8:9">
      <c r="H61" s="22">
        <v>10.5</v>
      </c>
    </row>
    <row r="62" spans="8:9">
      <c r="H62" s="22">
        <v>15.75</v>
      </c>
      <c r="I62" s="147">
        <f>SUM(H33:H62)</f>
        <v>600.75</v>
      </c>
    </row>
  </sheetData>
  <mergeCells count="14">
    <mergeCell ref="M3:Q3"/>
    <mergeCell ref="V3:Z3"/>
    <mergeCell ref="M4:Q11"/>
    <mergeCell ref="V4:Z9"/>
    <mergeCell ref="K13:L13"/>
    <mergeCell ref="M13:O13"/>
    <mergeCell ref="P13:P14"/>
    <mergeCell ref="Q13:Q14"/>
    <mergeCell ref="Z13:Z14"/>
    <mergeCell ref="AA13:AA14"/>
    <mergeCell ref="R13:R14"/>
    <mergeCell ref="T13:U13"/>
    <mergeCell ref="V13:X13"/>
    <mergeCell ref="Y13:Y14"/>
  </mergeCells>
  <phoneticPr fontId="3"/>
  <pageMargins left="0.5" right="0.36" top="0.98399999999999999" bottom="0.98399999999999999" header="0.51200000000000001" footer="0.5120000000000000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5"/>
  <sheetViews>
    <sheetView workbookViewId="0">
      <selection sqref="A1:XFD1048576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22" customWidth="1"/>
    <col min="6" max="6" width="6" customWidth="1"/>
    <col min="7" max="7" width="3.5" bestFit="1" customWidth="1"/>
    <col min="8" max="8" width="6" style="22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53" t="s">
        <v>95</v>
      </c>
    </row>
    <row r="2" spans="1:27" ht="13.5" customHeight="1" thickBot="1">
      <c r="A2" s="24" t="s">
        <v>1</v>
      </c>
      <c r="B2" s="25" t="s">
        <v>55</v>
      </c>
      <c r="C2" t="s">
        <v>2</v>
      </c>
      <c r="F2" t="s">
        <v>66</v>
      </c>
      <c r="J2" t="s">
        <v>245</v>
      </c>
      <c r="S2" t="s">
        <v>16</v>
      </c>
    </row>
    <row r="3" spans="1:27" ht="14.25" thickBot="1">
      <c r="A3" s="26"/>
      <c r="B3" s="55"/>
      <c r="D3" s="34" t="s">
        <v>246</v>
      </c>
      <c r="E3" s="35">
        <v>3.13</v>
      </c>
      <c r="F3" s="10"/>
      <c r="G3" s="34">
        <v>1</v>
      </c>
      <c r="H3" s="35">
        <v>13</v>
      </c>
      <c r="K3" s="39" t="s">
        <v>69</v>
      </c>
      <c r="L3" s="39" t="s">
        <v>246</v>
      </c>
      <c r="M3" s="351" t="s">
        <v>72</v>
      </c>
      <c r="N3" s="352"/>
      <c r="O3" s="352"/>
      <c r="P3" s="352"/>
      <c r="Q3" s="353"/>
      <c r="T3" s="39" t="s">
        <v>70</v>
      </c>
      <c r="U3" s="39" t="s">
        <v>247</v>
      </c>
      <c r="V3" s="354" t="s">
        <v>73</v>
      </c>
      <c r="W3" s="354"/>
      <c r="X3" s="354"/>
      <c r="Y3" s="354"/>
      <c r="Z3" s="354"/>
    </row>
    <row r="4" spans="1:27" ht="14.25" thickBot="1">
      <c r="A4" s="27"/>
      <c r="B4" s="23"/>
      <c r="D4" s="36" t="s">
        <v>248</v>
      </c>
      <c r="E4" s="37">
        <v>26.75</v>
      </c>
      <c r="F4" s="10"/>
      <c r="G4" s="36">
        <v>2</v>
      </c>
      <c r="H4" s="35">
        <v>15</v>
      </c>
      <c r="K4" s="39" t="s">
        <v>249</v>
      </c>
      <c r="L4" s="39" t="s">
        <v>246</v>
      </c>
      <c r="M4" s="355" t="s">
        <v>52</v>
      </c>
      <c r="N4" s="356"/>
      <c r="O4" s="356"/>
      <c r="P4" s="356"/>
      <c r="Q4" s="357"/>
      <c r="T4" s="39" t="s">
        <v>249</v>
      </c>
      <c r="U4" s="39" t="s">
        <v>247</v>
      </c>
      <c r="V4" s="355" t="s">
        <v>100</v>
      </c>
      <c r="W4" s="356"/>
      <c r="X4" s="356"/>
      <c r="Y4" s="356"/>
      <c r="Z4" s="356"/>
    </row>
    <row r="5" spans="1:27">
      <c r="A5" s="27"/>
      <c r="B5" s="20"/>
      <c r="D5" s="36" t="s">
        <v>250</v>
      </c>
      <c r="E5" s="37">
        <v>26.38</v>
      </c>
      <c r="F5" s="10"/>
      <c r="G5" s="36">
        <v>3</v>
      </c>
      <c r="H5" s="35">
        <v>28.5</v>
      </c>
      <c r="K5" s="39" t="s">
        <v>75</v>
      </c>
      <c r="L5" s="39" t="s">
        <v>32</v>
      </c>
      <c r="M5" s="358"/>
      <c r="N5" s="359"/>
      <c r="O5" s="359"/>
      <c r="P5" s="359"/>
      <c r="Q5" s="360"/>
      <c r="T5" s="39" t="s">
        <v>75</v>
      </c>
      <c r="U5" s="39" t="s">
        <v>114</v>
      </c>
      <c r="V5" s="358"/>
      <c r="W5" s="359"/>
      <c r="X5" s="359"/>
      <c r="Y5" s="359"/>
      <c r="Z5" s="359"/>
    </row>
    <row r="6" spans="1:27">
      <c r="A6" s="26" t="s">
        <v>53</v>
      </c>
      <c r="B6" s="30" t="s">
        <v>90</v>
      </c>
      <c r="D6" s="36" t="s">
        <v>20</v>
      </c>
      <c r="E6" s="37">
        <v>13.38</v>
      </c>
      <c r="F6" s="10"/>
      <c r="G6" s="36">
        <v>4</v>
      </c>
      <c r="H6" s="37">
        <v>27</v>
      </c>
      <c r="K6" s="39" t="s">
        <v>43</v>
      </c>
      <c r="L6" s="39" t="s">
        <v>30</v>
      </c>
      <c r="M6" s="358"/>
      <c r="N6" s="359"/>
      <c r="O6" s="359"/>
      <c r="P6" s="359"/>
      <c r="Q6" s="360"/>
      <c r="T6" s="39" t="s">
        <v>43</v>
      </c>
      <c r="U6" s="39" t="s">
        <v>251</v>
      </c>
      <c r="V6" s="358"/>
      <c r="W6" s="359"/>
      <c r="X6" s="359"/>
      <c r="Y6" s="359"/>
      <c r="Z6" s="359"/>
    </row>
    <row r="7" spans="1:27">
      <c r="A7" s="27" t="s">
        <v>54</v>
      </c>
      <c r="B7" s="20" t="s">
        <v>59</v>
      </c>
      <c r="D7" s="36" t="s">
        <v>21</v>
      </c>
      <c r="E7" s="37">
        <v>14</v>
      </c>
      <c r="F7" s="10"/>
      <c r="G7" s="36">
        <v>5</v>
      </c>
      <c r="H7" s="37">
        <v>21.75</v>
      </c>
      <c r="K7" s="39" t="s">
        <v>44</v>
      </c>
      <c r="L7" s="39" t="s">
        <v>112</v>
      </c>
      <c r="M7" s="358"/>
      <c r="N7" s="359"/>
      <c r="O7" s="359"/>
      <c r="P7" s="359"/>
      <c r="Q7" s="360"/>
      <c r="T7" s="39" t="s">
        <v>44</v>
      </c>
      <c r="U7" s="39" t="s">
        <v>252</v>
      </c>
      <c r="V7" s="358"/>
      <c r="W7" s="359"/>
      <c r="X7" s="359"/>
      <c r="Y7" s="359"/>
      <c r="Z7" s="359"/>
    </row>
    <row r="8" spans="1:27">
      <c r="A8" s="27" t="s">
        <v>62</v>
      </c>
      <c r="B8" s="20" t="s">
        <v>64</v>
      </c>
      <c r="D8" s="36" t="s">
        <v>22</v>
      </c>
      <c r="E8" s="37">
        <v>16.63</v>
      </c>
      <c r="F8" s="10"/>
      <c r="G8" s="36">
        <v>6</v>
      </c>
      <c r="H8" s="37">
        <v>15</v>
      </c>
      <c r="K8" s="39" t="s">
        <v>79</v>
      </c>
      <c r="L8" s="39" t="s">
        <v>28</v>
      </c>
      <c r="M8" s="361"/>
      <c r="N8" s="362"/>
      <c r="O8" s="362"/>
      <c r="P8" s="362"/>
      <c r="Q8" s="363"/>
      <c r="T8" s="39" t="s">
        <v>85</v>
      </c>
      <c r="U8" s="39" t="s">
        <v>159</v>
      </c>
      <c r="V8" s="361"/>
      <c r="W8" s="362"/>
      <c r="X8" s="362"/>
      <c r="Y8" s="362"/>
      <c r="Z8" s="362"/>
    </row>
    <row r="9" spans="1:27">
      <c r="A9" s="27" t="s">
        <v>63</v>
      </c>
      <c r="B9" s="20" t="s">
        <v>141</v>
      </c>
      <c r="D9" s="36" t="s">
        <v>23</v>
      </c>
      <c r="E9" s="37">
        <v>18</v>
      </c>
      <c r="F9" s="10"/>
      <c r="G9" s="36">
        <v>7</v>
      </c>
      <c r="H9" s="37">
        <v>15</v>
      </c>
      <c r="K9" s="39" t="s">
        <v>80</v>
      </c>
      <c r="L9" s="39" t="s">
        <v>134</v>
      </c>
      <c r="M9" s="361"/>
      <c r="N9" s="362"/>
      <c r="O9" s="362"/>
      <c r="P9" s="362"/>
      <c r="Q9" s="363"/>
      <c r="T9" s="39" t="s">
        <v>86</v>
      </c>
      <c r="U9" s="39" t="s">
        <v>223</v>
      </c>
      <c r="V9" s="361"/>
      <c r="W9" s="362"/>
      <c r="X9" s="362"/>
      <c r="Y9" s="362"/>
      <c r="Z9" s="362"/>
    </row>
    <row r="10" spans="1:27">
      <c r="A10" s="27" t="s">
        <v>60</v>
      </c>
      <c r="B10" s="20">
        <v>12</v>
      </c>
      <c r="D10" s="36" t="s">
        <v>24</v>
      </c>
      <c r="E10" s="37">
        <v>0</v>
      </c>
      <c r="F10" s="10"/>
      <c r="G10" s="36">
        <v>8</v>
      </c>
      <c r="H10" s="37">
        <v>15</v>
      </c>
      <c r="K10" s="39" t="s">
        <v>10</v>
      </c>
      <c r="L10" s="39" t="s">
        <v>22</v>
      </c>
      <c r="M10" s="361"/>
      <c r="N10" s="364"/>
      <c r="O10" s="364"/>
      <c r="P10" s="364"/>
      <c r="Q10" s="363"/>
      <c r="T10" s="39" t="s">
        <v>14</v>
      </c>
      <c r="U10" s="39" t="s">
        <v>226</v>
      </c>
      <c r="V10" s="373"/>
      <c r="W10" s="374"/>
      <c r="X10" s="374"/>
      <c r="Y10" s="374"/>
      <c r="Z10" s="374"/>
    </row>
    <row r="11" spans="1:27">
      <c r="A11" s="27" t="s">
        <v>56</v>
      </c>
      <c r="B11" s="20">
        <v>3</v>
      </c>
      <c r="D11" s="36" t="s">
        <v>25</v>
      </c>
      <c r="E11" s="37">
        <v>12.63</v>
      </c>
      <c r="F11" s="10"/>
      <c r="G11" s="36">
        <v>9</v>
      </c>
      <c r="H11" s="37">
        <v>15</v>
      </c>
      <c r="K11" s="39" t="s">
        <v>11</v>
      </c>
      <c r="L11" s="39" t="s">
        <v>37</v>
      </c>
      <c r="M11" s="365"/>
      <c r="N11" s="366"/>
      <c r="O11" s="366"/>
      <c r="P11" s="366"/>
      <c r="Q11" s="367"/>
      <c r="T11" s="39" t="s">
        <v>15</v>
      </c>
      <c r="U11" s="39" t="s">
        <v>113</v>
      </c>
      <c r="V11" s="373"/>
      <c r="W11" s="374"/>
      <c r="X11" s="374"/>
      <c r="Y11" s="374"/>
      <c r="Z11" s="374"/>
    </row>
    <row r="12" spans="1:27" ht="14.25" thickBot="1">
      <c r="A12" s="27" t="s">
        <v>57</v>
      </c>
      <c r="B12" s="20">
        <v>5</v>
      </c>
      <c r="D12" s="36" t="s">
        <v>26</v>
      </c>
      <c r="E12" s="37">
        <v>24.63</v>
      </c>
      <c r="F12" s="10"/>
      <c r="G12" s="36">
        <v>10</v>
      </c>
      <c r="H12" s="37">
        <v>15</v>
      </c>
      <c r="K12" t="s">
        <v>68</v>
      </c>
      <c r="T12" t="s">
        <v>87</v>
      </c>
    </row>
    <row r="13" spans="1:27" ht="27.75" customHeight="1">
      <c r="A13" s="28" t="s">
        <v>58</v>
      </c>
      <c r="B13" s="32">
        <v>2</v>
      </c>
      <c r="D13" s="36" t="s">
        <v>27</v>
      </c>
      <c r="E13" s="37">
        <v>3</v>
      </c>
      <c r="F13" s="10"/>
      <c r="G13" s="36">
        <v>11</v>
      </c>
      <c r="H13" s="37">
        <v>15</v>
      </c>
      <c r="K13" s="344" t="s">
        <v>96</v>
      </c>
      <c r="L13" s="345"/>
      <c r="M13" s="346" t="s">
        <v>97</v>
      </c>
      <c r="N13" s="347"/>
      <c r="O13" s="348"/>
      <c r="P13" s="349" t="s">
        <v>46</v>
      </c>
      <c r="Q13" s="370" t="s">
        <v>50</v>
      </c>
      <c r="R13" s="341" t="s">
        <v>51</v>
      </c>
      <c r="T13" s="344" t="s">
        <v>96</v>
      </c>
      <c r="U13" s="345"/>
      <c r="V13" s="346" t="s">
        <v>97</v>
      </c>
      <c r="W13" s="347"/>
      <c r="X13" s="348"/>
      <c r="Y13" s="349" t="s">
        <v>46</v>
      </c>
      <c r="Z13" s="370" t="s">
        <v>50</v>
      </c>
      <c r="AA13" s="341" t="s">
        <v>51</v>
      </c>
    </row>
    <row r="14" spans="1:27" ht="14.25" thickBot="1">
      <c r="A14" s="27" t="s">
        <v>82</v>
      </c>
      <c r="B14" s="20">
        <v>1</v>
      </c>
      <c r="D14" s="36" t="s">
        <v>253</v>
      </c>
      <c r="E14" s="37">
        <v>0.31</v>
      </c>
      <c r="F14" s="10"/>
      <c r="G14" s="36">
        <v>12</v>
      </c>
      <c r="H14" s="37">
        <v>15</v>
      </c>
      <c r="K14" s="48" t="s">
        <v>0</v>
      </c>
      <c r="L14" s="49"/>
      <c r="M14" s="48" t="s">
        <v>0</v>
      </c>
      <c r="N14" s="50"/>
      <c r="O14" s="49" t="s">
        <v>65</v>
      </c>
      <c r="P14" s="369"/>
      <c r="Q14" s="371"/>
      <c r="R14" s="343"/>
      <c r="T14" s="51" t="s">
        <v>0</v>
      </c>
      <c r="U14" s="52" t="s">
        <v>65</v>
      </c>
      <c r="V14" s="48" t="s">
        <v>0</v>
      </c>
      <c r="W14" s="50"/>
      <c r="X14" s="49" t="s">
        <v>65</v>
      </c>
      <c r="Y14" s="350"/>
      <c r="Z14" s="372"/>
      <c r="AA14" s="342"/>
    </row>
    <row r="15" spans="1:27" ht="27.75" thickBot="1">
      <c r="A15" s="29" t="s">
        <v>83</v>
      </c>
      <c r="B15" s="33">
        <v>0</v>
      </c>
      <c r="D15" s="36" t="s">
        <v>254</v>
      </c>
      <c r="E15" s="37">
        <v>1.25</v>
      </c>
      <c r="F15" s="10"/>
      <c r="G15" s="36">
        <v>13</v>
      </c>
      <c r="H15" s="37">
        <v>15</v>
      </c>
      <c r="K15" s="258" t="s">
        <v>4</v>
      </c>
      <c r="L15" s="259" t="s">
        <v>250</v>
      </c>
      <c r="M15" s="258" t="s">
        <v>255</v>
      </c>
      <c r="N15" s="260" t="s">
        <v>250</v>
      </c>
      <c r="O15" s="261">
        <v>2</v>
      </c>
      <c r="P15" s="262" t="s">
        <v>256</v>
      </c>
      <c r="Q15" s="263" t="s">
        <v>257</v>
      </c>
      <c r="R15" s="261" t="s">
        <v>258</v>
      </c>
      <c r="T15" s="8" t="s">
        <v>249</v>
      </c>
      <c r="U15" s="40" t="s">
        <v>247</v>
      </c>
      <c r="V15" s="8" t="s">
        <v>259</v>
      </c>
      <c r="W15" s="11" t="s">
        <v>260</v>
      </c>
      <c r="X15" s="6">
        <v>3</v>
      </c>
      <c r="Y15" s="7" t="s">
        <v>256</v>
      </c>
      <c r="Z15" s="2" t="s">
        <v>259</v>
      </c>
      <c r="AA15" s="9" t="s">
        <v>261</v>
      </c>
    </row>
    <row r="16" spans="1:27">
      <c r="D16" s="36" t="s">
        <v>262</v>
      </c>
      <c r="E16" s="37">
        <v>14.75</v>
      </c>
      <c r="F16" s="10"/>
      <c r="G16" s="36">
        <v>14</v>
      </c>
      <c r="H16" s="37">
        <v>15</v>
      </c>
      <c r="K16" s="4" t="s">
        <v>5</v>
      </c>
      <c r="L16" s="264" t="s">
        <v>263</v>
      </c>
      <c r="M16" s="4"/>
      <c r="N16" s="265"/>
      <c r="O16" s="5"/>
      <c r="P16" s="266"/>
      <c r="Q16" s="1"/>
      <c r="R16" s="5"/>
      <c r="T16" s="267" t="s">
        <v>4</v>
      </c>
      <c r="U16" s="268" t="s">
        <v>264</v>
      </c>
      <c r="V16" s="258" t="s">
        <v>45</v>
      </c>
      <c r="W16" s="260" t="s">
        <v>248</v>
      </c>
      <c r="X16" s="261">
        <v>1</v>
      </c>
      <c r="Y16" s="269" t="s">
        <v>256</v>
      </c>
      <c r="Z16" s="270" t="s">
        <v>257</v>
      </c>
      <c r="AA16" s="271"/>
    </row>
    <row r="17" spans="4:27" ht="27.75" thickBot="1">
      <c r="D17" s="36" t="s">
        <v>265</v>
      </c>
      <c r="E17" s="37">
        <v>1.25</v>
      </c>
      <c r="F17" s="10"/>
      <c r="G17" s="36">
        <v>15</v>
      </c>
      <c r="H17" s="37">
        <v>15</v>
      </c>
      <c r="K17" s="272" t="s">
        <v>249</v>
      </c>
      <c r="L17" s="273" t="s">
        <v>246</v>
      </c>
      <c r="M17" s="272" t="s">
        <v>259</v>
      </c>
      <c r="N17" s="274" t="s">
        <v>248</v>
      </c>
      <c r="O17" s="275">
        <v>3</v>
      </c>
      <c r="P17" s="276" t="s">
        <v>256</v>
      </c>
      <c r="Q17" s="277" t="s">
        <v>266</v>
      </c>
      <c r="R17" s="278" t="s">
        <v>267</v>
      </c>
      <c r="T17" s="4" t="s">
        <v>5</v>
      </c>
      <c r="U17" s="264" t="s">
        <v>268</v>
      </c>
      <c r="V17" s="4" t="s">
        <v>129</v>
      </c>
      <c r="W17" s="265"/>
      <c r="X17" s="5"/>
      <c r="Y17" s="266" t="s">
        <v>256</v>
      </c>
      <c r="Z17" s="1"/>
      <c r="AA17" s="5"/>
    </row>
    <row r="18" spans="4:27">
      <c r="D18" s="36" t="s">
        <v>269</v>
      </c>
      <c r="E18" s="37">
        <v>0.31</v>
      </c>
      <c r="F18" s="10"/>
      <c r="G18" s="36">
        <v>16</v>
      </c>
      <c r="H18" s="37">
        <v>15</v>
      </c>
      <c r="T18" s="4" t="s">
        <v>6</v>
      </c>
      <c r="U18" s="264" t="s">
        <v>270</v>
      </c>
      <c r="V18" s="4" t="s">
        <v>271</v>
      </c>
      <c r="W18" s="265" t="s">
        <v>248</v>
      </c>
      <c r="X18" s="5">
        <v>2</v>
      </c>
      <c r="Y18" s="266" t="s">
        <v>256</v>
      </c>
      <c r="Z18" s="1" t="s">
        <v>67</v>
      </c>
      <c r="AA18" s="5"/>
    </row>
    <row r="19" spans="4:27">
      <c r="D19" s="36" t="s">
        <v>272</v>
      </c>
      <c r="E19" s="37">
        <v>17.63</v>
      </c>
      <c r="F19" s="10"/>
      <c r="G19" s="36">
        <v>17</v>
      </c>
      <c r="H19" s="37">
        <v>15</v>
      </c>
      <c r="T19" s="4" t="s">
        <v>7</v>
      </c>
      <c r="U19" s="264" t="s">
        <v>273</v>
      </c>
      <c r="V19" s="4" t="s">
        <v>274</v>
      </c>
      <c r="W19" s="265"/>
      <c r="X19" s="5"/>
      <c r="Y19" s="266" t="s">
        <v>256</v>
      </c>
      <c r="Z19" s="1"/>
      <c r="AA19" s="5"/>
    </row>
    <row r="20" spans="4:27">
      <c r="D20" s="36" t="s">
        <v>263</v>
      </c>
      <c r="E20" s="37">
        <v>1.5</v>
      </c>
      <c r="F20" s="10"/>
      <c r="G20" s="36">
        <v>18</v>
      </c>
      <c r="H20" s="37">
        <v>15</v>
      </c>
      <c r="T20" s="4" t="s">
        <v>8</v>
      </c>
      <c r="U20" s="264" t="s">
        <v>275</v>
      </c>
      <c r="V20" s="4" t="s">
        <v>8</v>
      </c>
      <c r="W20" s="265" t="s">
        <v>265</v>
      </c>
      <c r="X20" s="5">
        <v>3</v>
      </c>
      <c r="Y20" s="266" t="s">
        <v>276</v>
      </c>
      <c r="Z20" s="1"/>
      <c r="AA20" s="5"/>
    </row>
    <row r="21" spans="4:27" ht="29.25" customHeight="1">
      <c r="D21" s="36" t="s">
        <v>277</v>
      </c>
      <c r="E21" s="37">
        <v>0.77</v>
      </c>
      <c r="F21" s="10"/>
      <c r="G21" s="36">
        <v>19</v>
      </c>
      <c r="H21" s="37">
        <v>15</v>
      </c>
      <c r="T21" s="4" t="s">
        <v>9</v>
      </c>
      <c r="U21" s="264" t="s">
        <v>278</v>
      </c>
      <c r="V21" s="4" t="s">
        <v>130</v>
      </c>
      <c r="W21" s="265" t="s">
        <v>265</v>
      </c>
      <c r="X21" s="5">
        <v>1</v>
      </c>
      <c r="Y21" s="266" t="s">
        <v>276</v>
      </c>
      <c r="Z21" s="1"/>
      <c r="AA21" s="5"/>
    </row>
    <row r="22" spans="4:27" ht="27.75" customHeight="1">
      <c r="D22" s="36" t="s">
        <v>279</v>
      </c>
      <c r="E22" s="37">
        <v>4.75</v>
      </c>
      <c r="F22" s="10"/>
      <c r="G22" s="36">
        <v>20</v>
      </c>
      <c r="H22" s="37">
        <v>15</v>
      </c>
      <c r="T22" s="4" t="s">
        <v>10</v>
      </c>
      <c r="U22" s="264" t="s">
        <v>280</v>
      </c>
      <c r="V22" s="4" t="s">
        <v>10</v>
      </c>
      <c r="W22" s="265" t="s">
        <v>281</v>
      </c>
      <c r="X22" s="5">
        <v>3</v>
      </c>
      <c r="Y22" s="266" t="s">
        <v>256</v>
      </c>
      <c r="Z22" s="1" t="s">
        <v>67</v>
      </c>
      <c r="AA22" s="5"/>
    </row>
    <row r="23" spans="4:27">
      <c r="D23" s="36" t="s">
        <v>282</v>
      </c>
      <c r="E23" s="37">
        <v>1.63</v>
      </c>
      <c r="F23" s="10"/>
      <c r="G23" s="36">
        <v>21</v>
      </c>
      <c r="H23" s="37">
        <v>15</v>
      </c>
      <c r="T23" s="4" t="s">
        <v>11</v>
      </c>
      <c r="U23" s="264" t="s">
        <v>283</v>
      </c>
      <c r="V23" s="4" t="s">
        <v>131</v>
      </c>
      <c r="W23" s="265"/>
      <c r="X23" s="5"/>
      <c r="Y23" s="266" t="s">
        <v>256</v>
      </c>
      <c r="Z23" s="1"/>
      <c r="AA23" s="5"/>
    </row>
    <row r="24" spans="4:27">
      <c r="D24" s="36" t="s">
        <v>284</v>
      </c>
      <c r="E24" s="37">
        <v>5.25</v>
      </c>
      <c r="F24" s="10"/>
      <c r="G24" s="36">
        <v>22</v>
      </c>
      <c r="H24" s="37">
        <v>15</v>
      </c>
      <c r="T24" s="4" t="s">
        <v>12</v>
      </c>
      <c r="U24" s="264" t="s">
        <v>285</v>
      </c>
      <c r="V24" s="4" t="s">
        <v>12</v>
      </c>
      <c r="W24" s="265" t="s">
        <v>269</v>
      </c>
      <c r="X24" s="5">
        <v>3</v>
      </c>
      <c r="Y24" s="266" t="s">
        <v>276</v>
      </c>
      <c r="Z24" s="1" t="s">
        <v>286</v>
      </c>
      <c r="AA24" s="5"/>
    </row>
    <row r="25" spans="4:27">
      <c r="D25" s="36" t="s">
        <v>287</v>
      </c>
      <c r="E25" s="37"/>
      <c r="F25" s="10"/>
      <c r="G25" s="36">
        <v>23</v>
      </c>
      <c r="H25" s="37">
        <v>15</v>
      </c>
      <c r="T25" s="4" t="s">
        <v>13</v>
      </c>
      <c r="U25" s="264" t="s">
        <v>288</v>
      </c>
      <c r="V25" s="4" t="s">
        <v>132</v>
      </c>
      <c r="W25" s="265" t="s">
        <v>269</v>
      </c>
      <c r="X25" s="5">
        <v>1</v>
      </c>
      <c r="Y25" s="266" t="s">
        <v>276</v>
      </c>
      <c r="Z25" s="1" t="s">
        <v>289</v>
      </c>
      <c r="AA25" s="5"/>
    </row>
    <row r="26" spans="4:27">
      <c r="D26" s="36" t="s">
        <v>290</v>
      </c>
      <c r="E26" s="37"/>
      <c r="F26" s="10"/>
      <c r="G26" s="36">
        <v>24</v>
      </c>
      <c r="H26" s="37">
        <v>15</v>
      </c>
      <c r="T26" s="279" t="s">
        <v>291</v>
      </c>
      <c r="U26" s="259" t="s">
        <v>292</v>
      </c>
      <c r="V26" s="279" t="s">
        <v>291</v>
      </c>
      <c r="W26" s="263" t="s">
        <v>293</v>
      </c>
      <c r="X26" s="280">
        <v>3</v>
      </c>
      <c r="Y26" s="281" t="s">
        <v>276</v>
      </c>
      <c r="Z26" s="282" t="s">
        <v>294</v>
      </c>
      <c r="AA26" s="283" t="s">
        <v>295</v>
      </c>
    </row>
    <row r="27" spans="4:27">
      <c r="D27" s="36" t="s">
        <v>296</v>
      </c>
      <c r="E27" s="37"/>
      <c r="F27" s="10"/>
      <c r="G27" s="36">
        <v>25</v>
      </c>
      <c r="H27" s="37">
        <v>15</v>
      </c>
      <c r="T27" s="13" t="s">
        <v>297</v>
      </c>
      <c r="U27" s="264" t="s">
        <v>292</v>
      </c>
      <c r="V27" s="13" t="s">
        <v>298</v>
      </c>
      <c r="W27" s="1" t="s">
        <v>293</v>
      </c>
      <c r="X27" s="284">
        <v>1</v>
      </c>
      <c r="Y27" s="285" t="s">
        <v>276</v>
      </c>
      <c r="Z27" s="12" t="s">
        <v>299</v>
      </c>
      <c r="AA27" s="286" t="s">
        <v>300</v>
      </c>
    </row>
    <row r="28" spans="4:27" ht="28.5" customHeight="1">
      <c r="G28" s="36">
        <v>26</v>
      </c>
      <c r="H28" s="37">
        <v>15</v>
      </c>
      <c r="T28" s="13" t="s">
        <v>236</v>
      </c>
      <c r="U28" s="287" t="s">
        <v>292</v>
      </c>
      <c r="V28" s="288" t="s">
        <v>301</v>
      </c>
      <c r="W28" s="12" t="s">
        <v>302</v>
      </c>
      <c r="X28" s="284">
        <v>1</v>
      </c>
      <c r="Y28" s="285" t="s">
        <v>303</v>
      </c>
      <c r="Z28" s="12" t="s">
        <v>304</v>
      </c>
      <c r="AA28" s="9" t="s">
        <v>305</v>
      </c>
    </row>
    <row r="29" spans="4:27" ht="27">
      <c r="G29" s="36">
        <v>27</v>
      </c>
      <c r="H29" s="37">
        <v>15</v>
      </c>
      <c r="T29" s="4" t="s">
        <v>14</v>
      </c>
      <c r="U29" s="264" t="s">
        <v>306</v>
      </c>
      <c r="V29" s="4" t="s">
        <v>14</v>
      </c>
      <c r="W29" s="265" t="s">
        <v>307</v>
      </c>
      <c r="X29" s="5">
        <v>3</v>
      </c>
      <c r="Y29" s="266" t="s">
        <v>308</v>
      </c>
      <c r="Z29" s="15" t="s">
        <v>309</v>
      </c>
      <c r="AA29" s="9" t="s">
        <v>77</v>
      </c>
    </row>
    <row r="30" spans="4:27" ht="27">
      <c r="G30" s="36">
        <v>28</v>
      </c>
      <c r="H30" s="37">
        <v>15</v>
      </c>
      <c r="T30" s="4" t="s">
        <v>15</v>
      </c>
      <c r="U30" s="264" t="s">
        <v>310</v>
      </c>
      <c r="V30" s="4" t="s">
        <v>133</v>
      </c>
      <c r="W30" s="265" t="s">
        <v>307</v>
      </c>
      <c r="X30" s="5">
        <v>1</v>
      </c>
      <c r="Y30" s="266" t="s">
        <v>308</v>
      </c>
      <c r="Z30" s="15" t="s">
        <v>311</v>
      </c>
      <c r="AA30" s="9" t="s">
        <v>77</v>
      </c>
    </row>
    <row r="31" spans="4:27" ht="27">
      <c r="G31" s="36">
        <v>29</v>
      </c>
      <c r="H31" s="37">
        <v>15</v>
      </c>
      <c r="T31" s="13" t="s">
        <v>312</v>
      </c>
      <c r="U31" s="264" t="s">
        <v>313</v>
      </c>
      <c r="V31" s="13" t="s">
        <v>312</v>
      </c>
      <c r="W31" s="1" t="s">
        <v>314</v>
      </c>
      <c r="X31" s="284">
        <v>3</v>
      </c>
      <c r="Y31" s="285" t="s">
        <v>303</v>
      </c>
      <c r="Z31" s="15" t="s">
        <v>315</v>
      </c>
      <c r="AA31" s="5" t="s">
        <v>316</v>
      </c>
    </row>
    <row r="32" spans="4:27" ht="28.5" customHeight="1">
      <c r="G32" s="36">
        <v>30</v>
      </c>
      <c r="H32" s="37">
        <v>15</v>
      </c>
      <c r="T32" s="16" t="s">
        <v>317</v>
      </c>
      <c r="U32" s="289" t="s">
        <v>313</v>
      </c>
      <c r="V32" s="16" t="s">
        <v>318</v>
      </c>
      <c r="W32" s="21"/>
      <c r="X32" s="290"/>
      <c r="Y32" s="291" t="s">
        <v>303</v>
      </c>
      <c r="Z32" s="292" t="s">
        <v>315</v>
      </c>
      <c r="AA32" s="293" t="s">
        <v>316</v>
      </c>
    </row>
    <row r="33" spans="7:27" ht="27.75" customHeight="1">
      <c r="G33" s="36">
        <v>31</v>
      </c>
      <c r="H33" s="37">
        <v>15</v>
      </c>
      <c r="T33" s="13" t="s">
        <v>319</v>
      </c>
      <c r="U33" s="264" t="s">
        <v>320</v>
      </c>
      <c r="V33" s="294" t="s">
        <v>321</v>
      </c>
      <c r="W33" s="12" t="s">
        <v>322</v>
      </c>
      <c r="X33" s="284">
        <v>3</v>
      </c>
      <c r="Y33" s="266" t="s">
        <v>308</v>
      </c>
      <c r="Z33" s="12" t="s">
        <v>67</v>
      </c>
      <c r="AA33" s="9"/>
    </row>
    <row r="34" spans="7:27" ht="14.25" thickBot="1">
      <c r="G34" s="38">
        <v>32</v>
      </c>
      <c r="H34" s="37">
        <v>15</v>
      </c>
      <c r="T34" s="16" t="s">
        <v>323</v>
      </c>
      <c r="U34" s="289" t="s">
        <v>324</v>
      </c>
      <c r="V34" s="294" t="s">
        <v>325</v>
      </c>
      <c r="W34" s="17"/>
      <c r="X34" s="284"/>
      <c r="Y34" s="295"/>
      <c r="Z34" s="17"/>
      <c r="AA34" s="18"/>
    </row>
    <row r="35" spans="7:27">
      <c r="G35" s="36">
        <v>33</v>
      </c>
      <c r="H35" s="37">
        <v>15</v>
      </c>
      <c r="T35" s="13" t="s">
        <v>326</v>
      </c>
      <c r="U35" s="264" t="s">
        <v>327</v>
      </c>
      <c r="V35" s="296" t="s">
        <v>328</v>
      </c>
      <c r="W35" s="1" t="s">
        <v>329</v>
      </c>
      <c r="X35" s="5">
        <v>1</v>
      </c>
      <c r="Y35" s="266" t="s">
        <v>330</v>
      </c>
      <c r="Z35" s="1" t="s">
        <v>67</v>
      </c>
      <c r="AA35" s="5"/>
    </row>
    <row r="36" spans="7:27" ht="14.25" thickBot="1">
      <c r="G36" s="72">
        <v>34</v>
      </c>
      <c r="H36" s="22">
        <v>15</v>
      </c>
      <c r="T36" s="14" t="s">
        <v>331</v>
      </c>
      <c r="U36" s="297" t="s">
        <v>332</v>
      </c>
      <c r="V36" s="296" t="s">
        <v>333</v>
      </c>
      <c r="W36" s="298"/>
      <c r="X36" s="3"/>
      <c r="Y36" s="299"/>
      <c r="Z36" s="298"/>
      <c r="AA36" s="3"/>
    </row>
    <row r="37" spans="7:27" ht="27">
      <c r="G37" s="72">
        <v>35</v>
      </c>
      <c r="H37" s="22">
        <v>15</v>
      </c>
      <c r="T37" s="12" t="s">
        <v>43</v>
      </c>
      <c r="U37" s="1" t="s">
        <v>334</v>
      </c>
      <c r="V37" s="12" t="s">
        <v>335</v>
      </c>
      <c r="W37" s="1" t="s">
        <v>336</v>
      </c>
      <c r="X37" s="1">
        <v>1</v>
      </c>
      <c r="Y37" s="1"/>
      <c r="Z37" s="1" t="s">
        <v>337</v>
      </c>
      <c r="AA37" s="15" t="s">
        <v>338</v>
      </c>
    </row>
    <row r="38" spans="7:27">
      <c r="G38" s="72">
        <v>36</v>
      </c>
      <c r="H38" s="22">
        <v>15</v>
      </c>
      <c r="T38" s="12" t="s">
        <v>44</v>
      </c>
      <c r="U38" s="1" t="s">
        <v>339</v>
      </c>
      <c r="V38" s="12" t="s">
        <v>340</v>
      </c>
      <c r="W38" s="1"/>
      <c r="X38" s="1"/>
      <c r="Y38" s="1"/>
      <c r="Z38" s="1"/>
      <c r="AA38" s="1"/>
    </row>
    <row r="39" spans="7:27">
      <c r="G39" s="72">
        <v>37</v>
      </c>
      <c r="H39" s="22">
        <v>15</v>
      </c>
      <c r="T39" s="12" t="s">
        <v>43</v>
      </c>
      <c r="U39" s="1" t="s">
        <v>334</v>
      </c>
      <c r="V39" s="1" t="s">
        <v>341</v>
      </c>
      <c r="W39" s="1" t="s">
        <v>329</v>
      </c>
      <c r="X39" s="1">
        <v>2</v>
      </c>
      <c r="Y39" s="1"/>
      <c r="Z39" s="1" t="s">
        <v>337</v>
      </c>
      <c r="AA39" s="1"/>
    </row>
    <row r="40" spans="7:27" ht="26.25" customHeight="1">
      <c r="G40" s="72">
        <v>38</v>
      </c>
      <c r="H40" s="22">
        <v>15</v>
      </c>
      <c r="T40" s="12" t="s">
        <v>44</v>
      </c>
      <c r="U40" s="1" t="s">
        <v>339</v>
      </c>
      <c r="V40" s="1" t="s">
        <v>342</v>
      </c>
      <c r="W40" s="1"/>
      <c r="X40" s="1"/>
      <c r="Y40" s="1"/>
      <c r="Z40" s="1"/>
      <c r="AA40" s="1"/>
    </row>
    <row r="41" spans="7:27">
      <c r="G41" s="72">
        <v>39</v>
      </c>
      <c r="H41" s="22">
        <v>15</v>
      </c>
      <c r="T41" s="12" t="s">
        <v>43</v>
      </c>
      <c r="U41" s="1" t="s">
        <v>334</v>
      </c>
      <c r="V41" s="1" t="s">
        <v>343</v>
      </c>
      <c r="W41" s="1" t="s">
        <v>336</v>
      </c>
      <c r="X41" s="1">
        <v>2</v>
      </c>
      <c r="Y41" s="1"/>
      <c r="Z41" s="1" t="s">
        <v>337</v>
      </c>
      <c r="AA41" s="1"/>
    </row>
    <row r="42" spans="7:27">
      <c r="G42" s="72">
        <v>40</v>
      </c>
      <c r="H42" s="22">
        <v>15</v>
      </c>
      <c r="T42" s="12" t="s">
        <v>44</v>
      </c>
      <c r="U42" s="1" t="s">
        <v>339</v>
      </c>
      <c r="V42" s="1" t="s">
        <v>344</v>
      </c>
      <c r="W42" s="1"/>
      <c r="X42" s="1"/>
      <c r="Y42" s="1"/>
      <c r="Z42" s="1"/>
      <c r="AA42" s="1"/>
    </row>
    <row r="43" spans="7:27">
      <c r="H43" s="22">
        <v>15</v>
      </c>
    </row>
    <row r="44" spans="7:27">
      <c r="H44" s="22">
        <v>12.75</v>
      </c>
    </row>
    <row r="45" spans="7:27">
      <c r="H45" s="22">
        <v>14.25</v>
      </c>
    </row>
  </sheetData>
  <mergeCells count="14">
    <mergeCell ref="K13:L13"/>
    <mergeCell ref="P13:P14"/>
    <mergeCell ref="Q13:Q14"/>
    <mergeCell ref="AA13:AA14"/>
    <mergeCell ref="V3:Z3"/>
    <mergeCell ref="R13:R14"/>
    <mergeCell ref="T13:U13"/>
    <mergeCell ref="Y13:Y14"/>
    <mergeCell ref="M3:Q3"/>
    <mergeCell ref="Z13:Z14"/>
    <mergeCell ref="M13:O13"/>
    <mergeCell ref="M4:Q11"/>
    <mergeCell ref="V4:Z11"/>
    <mergeCell ref="V13:X13"/>
  </mergeCells>
  <phoneticPr fontId="3"/>
  <pageMargins left="0.35433070866141736" right="0.27559055118110237" top="0.96" bottom="0.51181102362204722" header="0.23622047244094491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47"/>
  <sheetViews>
    <sheetView zoomScaleNormal="100" workbookViewId="0">
      <selection sqref="A1:XFD1048576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22" customWidth="1"/>
    <col min="6" max="6" width="6" customWidth="1"/>
    <col min="7" max="7" width="4.5" bestFit="1" customWidth="1"/>
    <col min="8" max="8" width="6" style="22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61</v>
      </c>
    </row>
    <row r="2" spans="1:27" ht="13.5" customHeight="1" thickBot="1">
      <c r="A2" s="47" t="s">
        <v>94</v>
      </c>
      <c r="B2" s="25" t="s">
        <v>55</v>
      </c>
      <c r="C2" t="s">
        <v>2</v>
      </c>
      <c r="F2" t="s">
        <v>66</v>
      </c>
      <c r="J2" t="s">
        <v>245</v>
      </c>
      <c r="S2" t="s">
        <v>16</v>
      </c>
    </row>
    <row r="3" spans="1:27">
      <c r="A3" s="26"/>
      <c r="B3" s="55"/>
      <c r="D3" s="41" t="s">
        <v>246</v>
      </c>
      <c r="E3" s="42">
        <v>1.63</v>
      </c>
      <c r="F3" s="10"/>
      <c r="G3" s="92">
        <v>1</v>
      </c>
      <c r="H3" s="93">
        <v>4.5</v>
      </c>
      <c r="K3" s="39" t="s">
        <v>69</v>
      </c>
      <c r="L3" s="39" t="s">
        <v>246</v>
      </c>
      <c r="M3" s="351" t="s">
        <v>72</v>
      </c>
      <c r="N3" s="352"/>
      <c r="O3" s="352"/>
      <c r="P3" s="352"/>
      <c r="Q3" s="353"/>
      <c r="T3" s="39" t="s">
        <v>70</v>
      </c>
      <c r="U3" s="39" t="s">
        <v>345</v>
      </c>
      <c r="V3" s="354" t="s">
        <v>73</v>
      </c>
      <c r="W3" s="354"/>
      <c r="X3" s="354"/>
      <c r="Y3" s="354"/>
      <c r="Z3" s="354"/>
    </row>
    <row r="4" spans="1:27">
      <c r="A4" s="27"/>
      <c r="B4" s="23"/>
      <c r="D4" s="43" t="s">
        <v>248</v>
      </c>
      <c r="E4" s="44">
        <v>26</v>
      </c>
      <c r="F4" s="10"/>
      <c r="G4" s="39">
        <v>2</v>
      </c>
      <c r="H4" s="94">
        <v>20.25</v>
      </c>
      <c r="K4" s="39" t="s">
        <v>249</v>
      </c>
      <c r="L4" s="39" t="s">
        <v>246</v>
      </c>
      <c r="M4" s="355" t="s">
        <v>52</v>
      </c>
      <c r="N4" s="356"/>
      <c r="O4" s="356"/>
      <c r="P4" s="356"/>
      <c r="Q4" s="357"/>
      <c r="T4" s="39" t="s">
        <v>249</v>
      </c>
      <c r="U4" s="39" t="s">
        <v>345</v>
      </c>
      <c r="V4" s="355" t="s">
        <v>100</v>
      </c>
      <c r="W4" s="356"/>
      <c r="X4" s="356"/>
      <c r="Y4" s="356"/>
      <c r="Z4" s="356"/>
    </row>
    <row r="5" spans="1:27">
      <c r="A5" s="27"/>
      <c r="B5" s="20"/>
      <c r="D5" s="43" t="s">
        <v>250</v>
      </c>
      <c r="E5" s="44">
        <v>28.5</v>
      </c>
      <c r="F5" s="10"/>
      <c r="G5" s="39">
        <v>3</v>
      </c>
      <c r="H5" s="94">
        <v>13</v>
      </c>
      <c r="K5" s="39" t="s">
        <v>346</v>
      </c>
      <c r="L5" s="39" t="s">
        <v>263</v>
      </c>
      <c r="M5" s="358"/>
      <c r="N5" s="359"/>
      <c r="O5" s="359"/>
      <c r="P5" s="359"/>
      <c r="Q5" s="360"/>
      <c r="T5" s="39" t="s">
        <v>346</v>
      </c>
      <c r="U5" s="39" t="s">
        <v>288</v>
      </c>
      <c r="V5" s="358"/>
      <c r="W5" s="359"/>
      <c r="X5" s="359"/>
      <c r="Y5" s="359"/>
      <c r="Z5" s="359"/>
    </row>
    <row r="6" spans="1:27">
      <c r="A6" s="26" t="s">
        <v>53</v>
      </c>
      <c r="B6" s="30" t="s">
        <v>91</v>
      </c>
      <c r="D6" s="43" t="s">
        <v>293</v>
      </c>
      <c r="E6" s="44">
        <v>6</v>
      </c>
      <c r="F6" s="10"/>
      <c r="G6" s="39">
        <v>4</v>
      </c>
      <c r="H6" s="94">
        <v>15</v>
      </c>
      <c r="K6" s="39" t="s">
        <v>43</v>
      </c>
      <c r="L6" s="39" t="s">
        <v>262</v>
      </c>
      <c r="M6" s="358"/>
      <c r="N6" s="359"/>
      <c r="O6" s="359"/>
      <c r="P6" s="359"/>
      <c r="Q6" s="360"/>
      <c r="T6" s="39" t="s">
        <v>43</v>
      </c>
      <c r="U6" s="39" t="s">
        <v>347</v>
      </c>
      <c r="V6" s="358"/>
      <c r="W6" s="359"/>
      <c r="X6" s="359"/>
      <c r="Y6" s="359"/>
      <c r="Z6" s="359"/>
    </row>
    <row r="7" spans="1:27">
      <c r="A7" s="27" t="s">
        <v>54</v>
      </c>
      <c r="B7" s="20" t="s">
        <v>78</v>
      </c>
      <c r="D7" s="43" t="s">
        <v>348</v>
      </c>
      <c r="E7" s="44">
        <v>14</v>
      </c>
      <c r="F7" s="10"/>
      <c r="G7" s="39">
        <v>5</v>
      </c>
      <c r="H7" s="94">
        <v>15</v>
      </c>
      <c r="K7" s="39" t="s">
        <v>44</v>
      </c>
      <c r="L7" s="39" t="s">
        <v>247</v>
      </c>
      <c r="M7" s="358"/>
      <c r="N7" s="359"/>
      <c r="O7" s="359"/>
      <c r="P7" s="359"/>
      <c r="Q7" s="360"/>
      <c r="T7" s="39" t="s">
        <v>44</v>
      </c>
      <c r="U7" s="39" t="s">
        <v>349</v>
      </c>
      <c r="V7" s="358"/>
      <c r="W7" s="359"/>
      <c r="X7" s="359"/>
      <c r="Y7" s="359"/>
      <c r="Z7" s="359"/>
    </row>
    <row r="8" spans="1:27">
      <c r="A8" s="27" t="s">
        <v>62</v>
      </c>
      <c r="B8" s="20" t="s">
        <v>64</v>
      </c>
      <c r="D8" s="43" t="s">
        <v>281</v>
      </c>
      <c r="E8" s="44">
        <v>14</v>
      </c>
      <c r="F8" s="10"/>
      <c r="G8" s="39">
        <v>6</v>
      </c>
      <c r="H8" s="94">
        <v>6</v>
      </c>
      <c r="K8" s="39" t="s">
        <v>79</v>
      </c>
      <c r="L8" s="39" t="s">
        <v>260</v>
      </c>
      <c r="M8" s="361"/>
      <c r="N8" s="362"/>
      <c r="O8" s="362"/>
      <c r="P8" s="362"/>
      <c r="Q8" s="363"/>
      <c r="T8" s="39" t="s">
        <v>85</v>
      </c>
      <c r="U8" s="39" t="s">
        <v>280</v>
      </c>
      <c r="V8" s="361"/>
      <c r="W8" s="362"/>
      <c r="X8" s="362"/>
      <c r="Y8" s="362"/>
      <c r="Z8" s="362"/>
    </row>
    <row r="9" spans="1:27">
      <c r="A9" s="27" t="s">
        <v>63</v>
      </c>
      <c r="B9" s="73" t="s">
        <v>350</v>
      </c>
      <c r="D9" s="43" t="s">
        <v>351</v>
      </c>
      <c r="E9" s="44">
        <v>18</v>
      </c>
      <c r="F9" s="10"/>
      <c r="G9" s="39">
        <v>7</v>
      </c>
      <c r="H9" s="94">
        <v>21.75</v>
      </c>
      <c r="K9" s="39" t="s">
        <v>80</v>
      </c>
      <c r="L9" s="39" t="s">
        <v>352</v>
      </c>
      <c r="M9" s="361"/>
      <c r="N9" s="362"/>
      <c r="O9" s="362"/>
      <c r="P9" s="362"/>
      <c r="Q9" s="363"/>
      <c r="T9" s="39" t="s">
        <v>86</v>
      </c>
      <c r="U9" s="39" t="s">
        <v>353</v>
      </c>
      <c r="V9" s="361"/>
      <c r="W9" s="362"/>
      <c r="X9" s="362"/>
      <c r="Y9" s="362"/>
      <c r="Z9" s="362"/>
    </row>
    <row r="10" spans="1:27">
      <c r="A10" s="27" t="s">
        <v>60</v>
      </c>
      <c r="B10" s="73">
        <v>12</v>
      </c>
      <c r="D10" s="43" t="s">
        <v>354</v>
      </c>
      <c r="E10" s="44">
        <v>0</v>
      </c>
      <c r="F10" s="10"/>
      <c r="G10" s="39">
        <v>8</v>
      </c>
      <c r="H10" s="94">
        <v>15</v>
      </c>
      <c r="K10" s="39" t="s">
        <v>10</v>
      </c>
      <c r="L10" s="39" t="s">
        <v>281</v>
      </c>
      <c r="M10" s="361"/>
      <c r="N10" s="362"/>
      <c r="O10" s="362"/>
      <c r="P10" s="362"/>
      <c r="Q10" s="363"/>
      <c r="T10" s="39"/>
      <c r="U10" s="39" t="s">
        <v>355</v>
      </c>
      <c r="V10" s="373"/>
      <c r="W10" s="374"/>
      <c r="X10" s="374"/>
      <c r="Y10" s="374"/>
      <c r="Z10" s="374"/>
    </row>
    <row r="11" spans="1:27">
      <c r="A11" s="27" t="s">
        <v>56</v>
      </c>
      <c r="B11" s="20">
        <v>3</v>
      </c>
      <c r="D11" s="43" t="s">
        <v>356</v>
      </c>
      <c r="E11" s="44">
        <v>8</v>
      </c>
      <c r="F11" s="10"/>
      <c r="G11" s="39">
        <v>9</v>
      </c>
      <c r="H11" s="94">
        <v>15</v>
      </c>
      <c r="K11" s="39" t="s">
        <v>11</v>
      </c>
      <c r="L11" s="39" t="s">
        <v>287</v>
      </c>
      <c r="M11" s="365"/>
      <c r="N11" s="366"/>
      <c r="O11" s="366"/>
      <c r="P11" s="366"/>
      <c r="Q11" s="367"/>
      <c r="T11" s="39"/>
      <c r="U11" s="39" t="s">
        <v>357</v>
      </c>
      <c r="V11" s="373"/>
      <c r="W11" s="374"/>
      <c r="X11" s="374"/>
      <c r="Y11" s="374"/>
      <c r="Z11" s="374"/>
    </row>
    <row r="12" spans="1:27" ht="14.25" thickBot="1">
      <c r="A12" s="27" t="s">
        <v>57</v>
      </c>
      <c r="B12" s="20">
        <v>5</v>
      </c>
      <c r="D12" s="43" t="s">
        <v>358</v>
      </c>
      <c r="E12" s="44">
        <v>17.25</v>
      </c>
      <c r="F12" s="10"/>
      <c r="G12" s="39">
        <v>10</v>
      </c>
      <c r="H12" s="94">
        <v>15</v>
      </c>
      <c r="K12" t="s">
        <v>68</v>
      </c>
      <c r="T12" t="s">
        <v>87</v>
      </c>
    </row>
    <row r="13" spans="1:27" ht="27.75" customHeight="1">
      <c r="A13" s="28" t="s">
        <v>58</v>
      </c>
      <c r="B13" s="32">
        <v>2</v>
      </c>
      <c r="D13" s="43" t="s">
        <v>359</v>
      </c>
      <c r="E13" s="44">
        <v>1</v>
      </c>
      <c r="F13" s="10"/>
      <c r="G13" s="39">
        <v>11</v>
      </c>
      <c r="H13" s="94">
        <v>15</v>
      </c>
      <c r="K13" s="344" t="s">
        <v>96</v>
      </c>
      <c r="L13" s="375"/>
      <c r="M13" s="346" t="s">
        <v>97</v>
      </c>
      <c r="N13" s="347"/>
      <c r="O13" s="348"/>
      <c r="P13" s="349" t="s">
        <v>46</v>
      </c>
      <c r="Q13" s="370" t="s">
        <v>50</v>
      </c>
      <c r="R13" s="341" t="s">
        <v>51</v>
      </c>
      <c r="T13" s="344" t="s">
        <v>96</v>
      </c>
      <c r="U13" s="345"/>
      <c r="V13" s="346" t="s">
        <v>97</v>
      </c>
      <c r="W13" s="347"/>
      <c r="X13" s="348"/>
      <c r="Y13" s="349" t="s">
        <v>46</v>
      </c>
      <c r="Z13" s="370" t="s">
        <v>50</v>
      </c>
      <c r="AA13" s="341" t="s">
        <v>51</v>
      </c>
    </row>
    <row r="14" spans="1:27" ht="14.25" thickBot="1">
      <c r="A14" s="27" t="s">
        <v>82</v>
      </c>
      <c r="B14" s="20">
        <v>2</v>
      </c>
      <c r="D14" s="43" t="s">
        <v>253</v>
      </c>
      <c r="E14" s="44">
        <v>0.31</v>
      </c>
      <c r="F14" s="10"/>
      <c r="G14" s="39">
        <v>12</v>
      </c>
      <c r="H14" s="94">
        <v>15</v>
      </c>
      <c r="K14" s="51" t="s">
        <v>0</v>
      </c>
      <c r="L14" s="54"/>
      <c r="M14" s="51" t="s">
        <v>0</v>
      </c>
      <c r="N14" s="54"/>
      <c r="O14" s="52" t="s">
        <v>65</v>
      </c>
      <c r="P14" s="350"/>
      <c r="Q14" s="372"/>
      <c r="R14" s="342"/>
      <c r="T14" s="51" t="s">
        <v>0</v>
      </c>
      <c r="U14" s="52" t="s">
        <v>360</v>
      </c>
      <c r="V14" s="48" t="s">
        <v>0</v>
      </c>
      <c r="W14" s="50"/>
      <c r="X14" s="49" t="s">
        <v>65</v>
      </c>
      <c r="Y14" s="350"/>
      <c r="Z14" s="372"/>
      <c r="AA14" s="342"/>
    </row>
    <row r="15" spans="1:27" ht="41.25" thickBot="1">
      <c r="A15" s="29" t="s">
        <v>83</v>
      </c>
      <c r="B15" s="33">
        <v>1</v>
      </c>
      <c r="D15" s="43" t="s">
        <v>254</v>
      </c>
      <c r="E15" s="44">
        <v>1.25</v>
      </c>
      <c r="F15" s="10"/>
      <c r="G15" s="39">
        <v>13</v>
      </c>
      <c r="H15" s="94">
        <v>15</v>
      </c>
      <c r="K15" s="267" t="s">
        <v>4</v>
      </c>
      <c r="L15" s="300" t="s">
        <v>361</v>
      </c>
      <c r="M15" s="267" t="s">
        <v>362</v>
      </c>
      <c r="N15" s="270" t="s">
        <v>361</v>
      </c>
      <c r="O15" s="271">
        <v>2</v>
      </c>
      <c r="P15" s="269" t="s">
        <v>363</v>
      </c>
      <c r="Q15" s="270" t="s">
        <v>364</v>
      </c>
      <c r="R15" s="271" t="s">
        <v>258</v>
      </c>
      <c r="T15" s="8" t="s">
        <v>365</v>
      </c>
      <c r="U15" s="40" t="s">
        <v>366</v>
      </c>
      <c r="V15" s="8" t="s">
        <v>367</v>
      </c>
      <c r="W15" s="11" t="s">
        <v>368</v>
      </c>
      <c r="X15" s="6">
        <v>3</v>
      </c>
      <c r="Y15" s="7" t="s">
        <v>363</v>
      </c>
      <c r="Z15" s="2" t="s">
        <v>367</v>
      </c>
      <c r="AA15" s="9" t="s">
        <v>261</v>
      </c>
    </row>
    <row r="16" spans="1:27">
      <c r="D16" s="43" t="s">
        <v>369</v>
      </c>
      <c r="E16" s="44">
        <v>14.75</v>
      </c>
      <c r="F16" s="10"/>
      <c r="G16" s="39">
        <v>14</v>
      </c>
      <c r="H16" s="94">
        <v>15</v>
      </c>
      <c r="K16" s="4" t="s">
        <v>5</v>
      </c>
      <c r="L16" s="301" t="s">
        <v>370</v>
      </c>
      <c r="M16" s="4"/>
      <c r="N16" s="1"/>
      <c r="O16" s="5"/>
      <c r="P16" s="266" t="s">
        <v>363</v>
      </c>
      <c r="Q16" s="1"/>
      <c r="R16" s="5"/>
      <c r="T16" s="267" t="s">
        <v>4</v>
      </c>
      <c r="U16" s="268" t="s">
        <v>371</v>
      </c>
      <c r="V16" s="258" t="s">
        <v>45</v>
      </c>
      <c r="W16" s="260" t="s">
        <v>372</v>
      </c>
      <c r="X16" s="261">
        <v>1</v>
      </c>
      <c r="Y16" s="269" t="s">
        <v>363</v>
      </c>
      <c r="Z16" s="270" t="s">
        <v>364</v>
      </c>
      <c r="AA16" s="271"/>
    </row>
    <row r="17" spans="2:27">
      <c r="B17" s="10"/>
      <c r="D17" s="43" t="s">
        <v>373</v>
      </c>
      <c r="E17" s="44">
        <v>1.25</v>
      </c>
      <c r="F17" s="10"/>
      <c r="G17" s="39">
        <v>15</v>
      </c>
      <c r="H17" s="94">
        <v>15</v>
      </c>
      <c r="K17" s="4" t="s">
        <v>6</v>
      </c>
      <c r="L17" s="301" t="s">
        <v>374</v>
      </c>
      <c r="M17" s="4" t="s">
        <v>375</v>
      </c>
      <c r="N17" s="1" t="s">
        <v>376</v>
      </c>
      <c r="O17" s="5">
        <v>3</v>
      </c>
      <c r="P17" s="266" t="s">
        <v>377</v>
      </c>
      <c r="Q17" s="1" t="s">
        <v>378</v>
      </c>
      <c r="R17" s="5" t="s">
        <v>258</v>
      </c>
      <c r="T17" s="4" t="s">
        <v>5</v>
      </c>
      <c r="U17" s="264" t="s">
        <v>379</v>
      </c>
      <c r="V17" s="4" t="s">
        <v>128</v>
      </c>
      <c r="W17" s="265"/>
      <c r="X17" s="5"/>
      <c r="Y17" s="266" t="s">
        <v>377</v>
      </c>
      <c r="Z17" s="1"/>
      <c r="AA17" s="5"/>
    </row>
    <row r="18" spans="2:27">
      <c r="B18" s="10"/>
      <c r="D18" s="43" t="s">
        <v>380</v>
      </c>
      <c r="E18" s="44">
        <v>0.31</v>
      </c>
      <c r="F18" s="10"/>
      <c r="G18" s="39">
        <v>16</v>
      </c>
      <c r="H18" s="94">
        <v>15</v>
      </c>
      <c r="K18" s="4" t="s">
        <v>7</v>
      </c>
      <c r="L18" s="301" t="s">
        <v>381</v>
      </c>
      <c r="M18" s="4"/>
      <c r="N18" s="1"/>
      <c r="O18" s="5"/>
      <c r="P18" s="266" t="s">
        <v>377</v>
      </c>
      <c r="Q18" s="1"/>
      <c r="R18" s="5"/>
      <c r="T18" s="4" t="s">
        <v>6</v>
      </c>
      <c r="U18" s="264" t="s">
        <v>382</v>
      </c>
      <c r="V18" s="4" t="s">
        <v>271</v>
      </c>
      <c r="W18" s="265" t="s">
        <v>383</v>
      </c>
      <c r="X18" s="5">
        <v>2</v>
      </c>
      <c r="Y18" s="266" t="s">
        <v>377</v>
      </c>
      <c r="Z18" s="1" t="s">
        <v>67</v>
      </c>
      <c r="AA18" s="5"/>
    </row>
    <row r="19" spans="2:27" ht="27">
      <c r="D19" s="43" t="s">
        <v>384</v>
      </c>
      <c r="E19" s="44">
        <v>17.63</v>
      </c>
      <c r="F19" s="10"/>
      <c r="G19" s="39">
        <v>17</v>
      </c>
      <c r="H19" s="94">
        <v>15</v>
      </c>
      <c r="K19" s="8" t="s">
        <v>385</v>
      </c>
      <c r="L19" s="302" t="s">
        <v>386</v>
      </c>
      <c r="M19" s="8" t="s">
        <v>387</v>
      </c>
      <c r="N19" s="2" t="s">
        <v>383</v>
      </c>
      <c r="O19" s="6">
        <v>3</v>
      </c>
      <c r="P19" s="7" t="s">
        <v>377</v>
      </c>
      <c r="Q19" s="2" t="s">
        <v>266</v>
      </c>
      <c r="R19" s="9" t="s">
        <v>267</v>
      </c>
      <c r="T19" s="4" t="s">
        <v>7</v>
      </c>
      <c r="U19" s="264" t="s">
        <v>388</v>
      </c>
      <c r="V19" s="4" t="s">
        <v>274</v>
      </c>
      <c r="W19" s="265"/>
      <c r="X19" s="5"/>
      <c r="Y19" s="266" t="s">
        <v>377</v>
      </c>
      <c r="Z19" s="1"/>
      <c r="AA19" s="5"/>
    </row>
    <row r="20" spans="2:27">
      <c r="D20" s="43" t="s">
        <v>389</v>
      </c>
      <c r="E20" s="44">
        <v>1.5</v>
      </c>
      <c r="F20" s="10"/>
      <c r="G20" s="39">
        <v>18</v>
      </c>
      <c r="H20" s="94">
        <v>15</v>
      </c>
      <c r="K20" s="13" t="s">
        <v>79</v>
      </c>
      <c r="L20" s="301" t="s">
        <v>390</v>
      </c>
      <c r="M20" s="13" t="s">
        <v>391</v>
      </c>
      <c r="N20" s="1" t="s">
        <v>392</v>
      </c>
      <c r="O20" s="5">
        <v>3</v>
      </c>
      <c r="P20" s="266" t="s">
        <v>393</v>
      </c>
      <c r="Q20" s="1" t="s">
        <v>378</v>
      </c>
      <c r="R20" s="5" t="s">
        <v>258</v>
      </c>
      <c r="T20" s="4" t="s">
        <v>8</v>
      </c>
      <c r="U20" s="264" t="s">
        <v>394</v>
      </c>
      <c r="V20" s="4" t="s">
        <v>8</v>
      </c>
      <c r="W20" s="265" t="s">
        <v>395</v>
      </c>
      <c r="X20" s="5">
        <v>3</v>
      </c>
      <c r="Y20" s="266" t="s">
        <v>393</v>
      </c>
      <c r="Z20" s="1"/>
      <c r="AA20" s="5"/>
    </row>
    <row r="21" spans="2:27" ht="29.25" customHeight="1">
      <c r="D21" s="43" t="s">
        <v>396</v>
      </c>
      <c r="E21" s="44">
        <v>0.77</v>
      </c>
      <c r="F21" s="10"/>
      <c r="G21" s="39">
        <v>19</v>
      </c>
      <c r="H21" s="94">
        <v>15</v>
      </c>
      <c r="K21" s="13" t="s">
        <v>80</v>
      </c>
      <c r="L21" s="301" t="s">
        <v>397</v>
      </c>
      <c r="M21" s="4"/>
      <c r="N21" s="1"/>
      <c r="O21" s="5"/>
      <c r="P21" s="266" t="s">
        <v>393</v>
      </c>
      <c r="Q21" s="1"/>
      <c r="R21" s="5"/>
      <c r="T21" s="4" t="s">
        <v>9</v>
      </c>
      <c r="U21" s="264" t="s">
        <v>398</v>
      </c>
      <c r="V21" s="4" t="s">
        <v>130</v>
      </c>
      <c r="W21" s="265" t="s">
        <v>395</v>
      </c>
      <c r="X21" s="5">
        <v>1</v>
      </c>
      <c r="Y21" s="266" t="s">
        <v>393</v>
      </c>
      <c r="Z21" s="1"/>
      <c r="AA21" s="5"/>
    </row>
    <row r="22" spans="2:27" ht="27.75" customHeight="1">
      <c r="D22" s="43" t="s">
        <v>399</v>
      </c>
      <c r="E22" s="44">
        <v>4.75</v>
      </c>
      <c r="F22" s="10"/>
      <c r="G22" s="39">
        <v>20</v>
      </c>
      <c r="H22" s="94">
        <v>15</v>
      </c>
      <c r="K22" s="13" t="s">
        <v>10</v>
      </c>
      <c r="L22" s="301" t="s">
        <v>400</v>
      </c>
      <c r="M22" s="4" t="s">
        <v>401</v>
      </c>
      <c r="N22" s="1" t="s">
        <v>402</v>
      </c>
      <c r="O22" s="5">
        <v>3</v>
      </c>
      <c r="P22" s="266" t="s">
        <v>377</v>
      </c>
      <c r="Q22" s="1" t="s">
        <v>378</v>
      </c>
      <c r="R22" s="5" t="s">
        <v>258</v>
      </c>
      <c r="T22" s="4" t="s">
        <v>10</v>
      </c>
      <c r="U22" s="264" t="s">
        <v>403</v>
      </c>
      <c r="V22" s="4" t="s">
        <v>10</v>
      </c>
      <c r="W22" s="265" t="s">
        <v>400</v>
      </c>
      <c r="X22" s="5">
        <v>3</v>
      </c>
      <c r="Y22" s="266" t="s">
        <v>377</v>
      </c>
      <c r="Z22" s="1" t="s">
        <v>378</v>
      </c>
      <c r="AA22" s="5"/>
    </row>
    <row r="23" spans="2:27">
      <c r="D23" s="43" t="s">
        <v>381</v>
      </c>
      <c r="E23" s="44">
        <v>1.63</v>
      </c>
      <c r="F23" s="10"/>
      <c r="G23" s="39">
        <v>21</v>
      </c>
      <c r="H23" s="94">
        <v>15</v>
      </c>
      <c r="K23" s="13" t="s">
        <v>11</v>
      </c>
      <c r="L23" s="39" t="s">
        <v>404</v>
      </c>
      <c r="M23" s="1"/>
      <c r="N23" s="1"/>
      <c r="O23" s="1"/>
      <c r="P23" s="56" t="s">
        <v>377</v>
      </c>
      <c r="Q23" s="1"/>
      <c r="R23" s="5"/>
      <c r="T23" s="4" t="s">
        <v>11</v>
      </c>
      <c r="U23" s="264" t="s">
        <v>405</v>
      </c>
      <c r="V23" s="4" t="s">
        <v>131</v>
      </c>
      <c r="W23" s="265"/>
      <c r="X23" s="5"/>
      <c r="Y23" s="266" t="s">
        <v>377</v>
      </c>
      <c r="Z23" s="1"/>
      <c r="AA23" s="5"/>
    </row>
    <row r="24" spans="2:27" ht="26.25" customHeight="1">
      <c r="D24" s="43" t="s">
        <v>406</v>
      </c>
      <c r="E24" s="44">
        <v>5.25</v>
      </c>
      <c r="F24" s="10"/>
      <c r="G24" s="39">
        <v>22</v>
      </c>
      <c r="H24" s="94">
        <v>15</v>
      </c>
      <c r="K24" s="13" t="s">
        <v>43</v>
      </c>
      <c r="L24" s="1" t="s">
        <v>407</v>
      </c>
      <c r="M24" s="12" t="s">
        <v>335</v>
      </c>
      <c r="N24" s="1" t="s">
        <v>402</v>
      </c>
      <c r="O24" s="1">
        <v>2</v>
      </c>
      <c r="P24" s="56" t="s">
        <v>377</v>
      </c>
      <c r="Q24" s="1" t="s">
        <v>378</v>
      </c>
      <c r="R24" s="9" t="s">
        <v>338</v>
      </c>
      <c r="T24" s="4" t="s">
        <v>12</v>
      </c>
      <c r="U24" s="264" t="s">
        <v>408</v>
      </c>
      <c r="V24" s="4" t="s">
        <v>12</v>
      </c>
      <c r="W24" s="265" t="s">
        <v>380</v>
      </c>
      <c r="X24" s="5">
        <v>3</v>
      </c>
      <c r="Y24" s="266" t="s">
        <v>393</v>
      </c>
      <c r="Z24" s="1" t="s">
        <v>286</v>
      </c>
      <c r="AA24" s="5"/>
    </row>
    <row r="25" spans="2:27">
      <c r="D25" s="43" t="s">
        <v>404</v>
      </c>
      <c r="E25" s="44"/>
      <c r="F25" s="10"/>
      <c r="G25" s="39">
        <v>23</v>
      </c>
      <c r="H25" s="94">
        <v>15</v>
      </c>
      <c r="K25" s="16" t="s">
        <v>44</v>
      </c>
      <c r="L25" s="21" t="s">
        <v>409</v>
      </c>
      <c r="M25" s="17" t="s">
        <v>335</v>
      </c>
      <c r="N25" s="21"/>
      <c r="O25" s="21"/>
      <c r="P25" s="303" t="s">
        <v>377</v>
      </c>
      <c r="Q25" s="21"/>
      <c r="R25" s="293"/>
      <c r="T25" s="4" t="s">
        <v>13</v>
      </c>
      <c r="U25" s="264" t="s">
        <v>410</v>
      </c>
      <c r="V25" s="4" t="s">
        <v>132</v>
      </c>
      <c r="W25" s="265" t="s">
        <v>380</v>
      </c>
      <c r="X25" s="5">
        <v>1</v>
      </c>
      <c r="Y25" s="266" t="s">
        <v>393</v>
      </c>
      <c r="Z25" s="1" t="s">
        <v>289</v>
      </c>
      <c r="AA25" s="5"/>
    </row>
    <row r="26" spans="2:27" ht="27">
      <c r="D26" s="43" t="s">
        <v>411</v>
      </c>
      <c r="E26" s="44"/>
      <c r="F26" s="10"/>
      <c r="G26" s="39">
        <v>24</v>
      </c>
      <c r="H26" s="94">
        <v>15</v>
      </c>
      <c r="K26" s="1" t="s">
        <v>412</v>
      </c>
      <c r="L26" s="1" t="s">
        <v>413</v>
      </c>
      <c r="M26" s="1" t="s">
        <v>412</v>
      </c>
      <c r="N26" s="254" t="s">
        <v>395</v>
      </c>
      <c r="O26" s="1">
        <v>1</v>
      </c>
      <c r="P26" s="1" t="s">
        <v>414</v>
      </c>
      <c r="Q26" s="1" t="s">
        <v>67</v>
      </c>
      <c r="R26" s="1"/>
      <c r="T26" s="4" t="s">
        <v>14</v>
      </c>
      <c r="U26" s="264" t="s">
        <v>415</v>
      </c>
      <c r="V26" s="4" t="s">
        <v>14</v>
      </c>
      <c r="W26" s="304" t="s">
        <v>396</v>
      </c>
      <c r="X26" s="5">
        <v>3</v>
      </c>
      <c r="Y26" s="266" t="s">
        <v>393</v>
      </c>
      <c r="Z26" s="2" t="s">
        <v>416</v>
      </c>
      <c r="AA26" s="9" t="s">
        <v>77</v>
      </c>
    </row>
    <row r="27" spans="2:27" ht="27">
      <c r="D27" s="43" t="s">
        <v>417</v>
      </c>
      <c r="E27" s="44"/>
      <c r="F27" s="10"/>
      <c r="G27" s="39">
        <v>25</v>
      </c>
      <c r="H27" s="94">
        <v>15</v>
      </c>
      <c r="K27" s="1" t="s">
        <v>418</v>
      </c>
      <c r="L27" s="1"/>
      <c r="M27" s="1"/>
      <c r="N27" s="1"/>
      <c r="O27" s="1"/>
      <c r="P27" s="1" t="s">
        <v>414</v>
      </c>
      <c r="Q27" s="1"/>
      <c r="R27" s="1"/>
      <c r="T27" s="4" t="s">
        <v>15</v>
      </c>
      <c r="U27" s="264" t="s">
        <v>419</v>
      </c>
      <c r="V27" s="4" t="s">
        <v>133</v>
      </c>
      <c r="W27" s="304" t="s">
        <v>396</v>
      </c>
      <c r="X27" s="5">
        <v>1</v>
      </c>
      <c r="Y27" s="266" t="s">
        <v>393</v>
      </c>
      <c r="Z27" s="15" t="s">
        <v>420</v>
      </c>
      <c r="AA27" s="9" t="s">
        <v>77</v>
      </c>
    </row>
    <row r="28" spans="2:27" ht="41.25" thickBot="1">
      <c r="D28" s="45" t="s">
        <v>421</v>
      </c>
      <c r="E28" s="46"/>
      <c r="F28" s="10"/>
      <c r="G28" s="39">
        <v>26</v>
      </c>
      <c r="H28" s="94">
        <v>15</v>
      </c>
      <c r="K28" s="1" t="s">
        <v>422</v>
      </c>
      <c r="L28" s="1" t="s">
        <v>423</v>
      </c>
      <c r="M28" s="1" t="s">
        <v>422</v>
      </c>
      <c r="N28" s="254" t="s">
        <v>395</v>
      </c>
      <c r="O28" s="1">
        <v>2</v>
      </c>
      <c r="P28" s="1" t="s">
        <v>424</v>
      </c>
      <c r="Q28" s="1" t="s">
        <v>67</v>
      </c>
      <c r="R28" s="1"/>
      <c r="T28" s="305" t="s">
        <v>236</v>
      </c>
      <c r="U28" s="306" t="s">
        <v>425</v>
      </c>
      <c r="V28" s="307" t="s">
        <v>301</v>
      </c>
      <c r="W28" s="308" t="s">
        <v>302</v>
      </c>
      <c r="X28" s="309">
        <v>1</v>
      </c>
      <c r="Y28" s="310" t="s">
        <v>303</v>
      </c>
      <c r="Z28" s="308" t="s">
        <v>304</v>
      </c>
      <c r="AA28" s="311" t="s">
        <v>305</v>
      </c>
    </row>
    <row r="29" spans="2:27" ht="27" customHeight="1">
      <c r="G29" s="39">
        <v>27</v>
      </c>
      <c r="H29" s="94">
        <v>15</v>
      </c>
      <c r="K29" s="1" t="s">
        <v>426</v>
      </c>
      <c r="L29" s="1"/>
      <c r="M29" s="1"/>
      <c r="N29" s="1"/>
      <c r="O29" s="1"/>
      <c r="P29" s="1" t="s">
        <v>424</v>
      </c>
      <c r="Q29" s="1"/>
      <c r="R29" s="1"/>
      <c r="T29" s="16" t="s">
        <v>236</v>
      </c>
      <c r="U29" s="312" t="s">
        <v>313</v>
      </c>
      <c r="V29" s="16" t="s">
        <v>427</v>
      </c>
      <c r="W29" s="17" t="s">
        <v>302</v>
      </c>
      <c r="X29" s="290">
        <v>1</v>
      </c>
      <c r="Y29" s="291" t="s">
        <v>303</v>
      </c>
      <c r="Z29" s="17" t="s">
        <v>428</v>
      </c>
      <c r="AA29" s="18" t="s">
        <v>429</v>
      </c>
    </row>
    <row r="30" spans="2:27">
      <c r="G30" s="39">
        <v>28</v>
      </c>
      <c r="H30" s="94">
        <v>15</v>
      </c>
      <c r="T30" s="13" t="s">
        <v>291</v>
      </c>
      <c r="U30" s="264" t="s">
        <v>313</v>
      </c>
      <c r="V30" s="13" t="s">
        <v>291</v>
      </c>
      <c r="W30" s="1" t="s">
        <v>430</v>
      </c>
      <c r="X30" s="284">
        <v>3</v>
      </c>
      <c r="Y30" s="285" t="s">
        <v>308</v>
      </c>
      <c r="Z30" s="12" t="s">
        <v>294</v>
      </c>
      <c r="AA30" s="286" t="s">
        <v>295</v>
      </c>
    </row>
    <row r="31" spans="2:27">
      <c r="G31" s="39">
        <v>31</v>
      </c>
      <c r="H31" s="94">
        <v>15</v>
      </c>
      <c r="T31" s="13" t="s">
        <v>297</v>
      </c>
      <c r="U31" s="264" t="s">
        <v>313</v>
      </c>
      <c r="V31" s="13" t="s">
        <v>298</v>
      </c>
      <c r="W31" s="1" t="s">
        <v>430</v>
      </c>
      <c r="X31" s="284">
        <v>1</v>
      </c>
      <c r="Y31" s="285" t="s">
        <v>308</v>
      </c>
      <c r="Z31" s="12" t="s">
        <v>299</v>
      </c>
      <c r="AA31" s="286" t="s">
        <v>300</v>
      </c>
    </row>
    <row r="32" spans="2:27">
      <c r="G32" s="39">
        <v>32</v>
      </c>
      <c r="H32" s="94">
        <v>15</v>
      </c>
      <c r="T32" s="13" t="s">
        <v>431</v>
      </c>
      <c r="U32" s="264" t="s">
        <v>313</v>
      </c>
      <c r="V32" s="13" t="s">
        <v>431</v>
      </c>
      <c r="W32" s="254" t="s">
        <v>432</v>
      </c>
      <c r="X32" s="284">
        <v>3</v>
      </c>
      <c r="Y32" s="285" t="s">
        <v>308</v>
      </c>
      <c r="Z32" s="12" t="s">
        <v>433</v>
      </c>
      <c r="AA32" s="286" t="s">
        <v>434</v>
      </c>
    </row>
    <row r="33" spans="7:28">
      <c r="G33" s="39">
        <v>33</v>
      </c>
      <c r="H33" s="94">
        <v>15</v>
      </c>
      <c r="T33" s="13" t="s">
        <v>435</v>
      </c>
      <c r="U33" s="264" t="s">
        <v>313</v>
      </c>
      <c r="V33" s="13" t="s">
        <v>436</v>
      </c>
      <c r="W33" s="254" t="s">
        <v>432</v>
      </c>
      <c r="X33" s="284">
        <v>1</v>
      </c>
      <c r="Y33" s="285" t="s">
        <v>308</v>
      </c>
      <c r="Z33" s="12" t="s">
        <v>437</v>
      </c>
      <c r="AA33" s="286" t="s">
        <v>434</v>
      </c>
    </row>
    <row r="34" spans="7:28" ht="27">
      <c r="G34" s="39">
        <v>34</v>
      </c>
      <c r="H34" s="94">
        <v>15</v>
      </c>
      <c r="T34" s="13" t="s">
        <v>312</v>
      </c>
      <c r="U34" s="264" t="s">
        <v>313</v>
      </c>
      <c r="V34" s="13" t="s">
        <v>312</v>
      </c>
      <c r="W34" s="1" t="s">
        <v>314</v>
      </c>
      <c r="X34" s="284">
        <v>3</v>
      </c>
      <c r="Y34" s="285" t="s">
        <v>303</v>
      </c>
      <c r="Z34" s="15" t="s">
        <v>315</v>
      </c>
      <c r="AA34" s="5" t="s">
        <v>316</v>
      </c>
    </row>
    <row r="35" spans="7:28" ht="27">
      <c r="G35" s="39">
        <v>35</v>
      </c>
      <c r="H35" s="94">
        <v>15</v>
      </c>
      <c r="T35" s="16" t="s">
        <v>317</v>
      </c>
      <c r="U35" s="289" t="s">
        <v>313</v>
      </c>
      <c r="V35" s="16" t="s">
        <v>318</v>
      </c>
      <c r="W35" s="21"/>
      <c r="X35" s="290"/>
      <c r="Y35" s="291" t="s">
        <v>303</v>
      </c>
      <c r="Z35" s="292" t="s">
        <v>315</v>
      </c>
      <c r="AA35" s="293" t="s">
        <v>316</v>
      </c>
    </row>
    <row r="36" spans="7:28">
      <c r="G36" s="39">
        <v>36</v>
      </c>
      <c r="H36" s="94">
        <v>15</v>
      </c>
      <c r="T36" s="16" t="s">
        <v>319</v>
      </c>
      <c r="U36" s="289" t="s">
        <v>306</v>
      </c>
      <c r="V36" s="313" t="s">
        <v>321</v>
      </c>
      <c r="W36" s="17" t="s">
        <v>322</v>
      </c>
      <c r="X36" s="290">
        <v>3</v>
      </c>
      <c r="Y36" s="295" t="s">
        <v>303</v>
      </c>
      <c r="Z36" s="314" t="s">
        <v>438</v>
      </c>
      <c r="AA36" s="18"/>
      <c r="AB36" s="19"/>
    </row>
    <row r="37" spans="7:28">
      <c r="G37" s="39">
        <v>37</v>
      </c>
      <c r="H37" s="94">
        <v>15</v>
      </c>
      <c r="T37" s="13" t="s">
        <v>323</v>
      </c>
      <c r="U37" s="264" t="s">
        <v>439</v>
      </c>
      <c r="V37" s="313" t="s">
        <v>325</v>
      </c>
      <c r="W37" s="12"/>
      <c r="X37" s="284"/>
      <c r="Y37" s="266"/>
      <c r="Z37" s="12"/>
      <c r="AA37" s="9"/>
    </row>
    <row r="38" spans="7:28" ht="26.25" customHeight="1">
      <c r="G38" s="39">
        <v>38</v>
      </c>
      <c r="H38" s="94">
        <v>15</v>
      </c>
      <c r="T38" s="279" t="s">
        <v>326</v>
      </c>
      <c r="U38" s="259" t="s">
        <v>440</v>
      </c>
      <c r="V38" s="315" t="s">
        <v>328</v>
      </c>
      <c r="W38" s="263" t="s">
        <v>329</v>
      </c>
      <c r="X38" s="261">
        <v>1</v>
      </c>
      <c r="Y38" s="262" t="s">
        <v>441</v>
      </c>
      <c r="Z38" s="263" t="s">
        <v>337</v>
      </c>
      <c r="AA38" s="261"/>
    </row>
    <row r="39" spans="7:28" ht="26.25" customHeight="1">
      <c r="G39" s="39">
        <v>39</v>
      </c>
      <c r="H39" s="94">
        <v>15</v>
      </c>
      <c r="T39" s="13" t="s">
        <v>331</v>
      </c>
      <c r="U39" s="39" t="s">
        <v>442</v>
      </c>
      <c r="V39" s="315" t="s">
        <v>333</v>
      </c>
      <c r="W39" s="1"/>
      <c r="X39" s="1"/>
      <c r="Y39" s="262" t="s">
        <v>441</v>
      </c>
      <c r="Z39" s="1"/>
      <c r="AA39" s="5"/>
    </row>
    <row r="40" spans="7:28" ht="27" customHeight="1">
      <c r="G40" s="39">
        <v>40</v>
      </c>
      <c r="H40" s="94">
        <v>15</v>
      </c>
      <c r="T40" s="316" t="s">
        <v>43</v>
      </c>
      <c r="U40" s="316" t="s">
        <v>443</v>
      </c>
      <c r="V40" s="316" t="s">
        <v>335</v>
      </c>
      <c r="W40" s="316" t="s">
        <v>336</v>
      </c>
      <c r="X40" s="316">
        <v>1</v>
      </c>
      <c r="Y40" s="317" t="s">
        <v>441</v>
      </c>
      <c r="Z40" s="316" t="s">
        <v>337</v>
      </c>
      <c r="AA40" s="318" t="s">
        <v>338</v>
      </c>
    </row>
    <row r="41" spans="7:28" ht="13.5" customHeight="1">
      <c r="G41" s="39">
        <v>41</v>
      </c>
      <c r="H41" s="94">
        <v>15</v>
      </c>
      <c r="T41" s="316" t="s">
        <v>44</v>
      </c>
      <c r="U41" s="316" t="s">
        <v>444</v>
      </c>
      <c r="V41" s="316" t="s">
        <v>340</v>
      </c>
      <c r="W41" s="316"/>
      <c r="X41" s="316"/>
      <c r="Y41" s="317" t="s">
        <v>441</v>
      </c>
      <c r="Z41" s="316"/>
      <c r="AA41" s="316"/>
    </row>
    <row r="42" spans="7:28" ht="13.5" customHeight="1">
      <c r="G42" s="39">
        <v>42</v>
      </c>
      <c r="H42" s="94">
        <v>3.75</v>
      </c>
      <c r="T42" s="12" t="s">
        <v>43</v>
      </c>
      <c r="U42" s="1" t="s">
        <v>443</v>
      </c>
      <c r="V42" s="1" t="s">
        <v>341</v>
      </c>
      <c r="W42" s="1" t="s">
        <v>329</v>
      </c>
      <c r="X42" s="1">
        <v>2</v>
      </c>
      <c r="Y42" s="262" t="s">
        <v>441</v>
      </c>
      <c r="Z42" s="1" t="s">
        <v>337</v>
      </c>
      <c r="AA42" s="1"/>
    </row>
    <row r="43" spans="7:28">
      <c r="T43" s="12" t="s">
        <v>44</v>
      </c>
      <c r="U43" s="1" t="s">
        <v>444</v>
      </c>
      <c r="V43" s="1" t="s">
        <v>342</v>
      </c>
      <c r="W43" s="1"/>
      <c r="X43" s="1"/>
      <c r="Y43" s="262" t="s">
        <v>441</v>
      </c>
      <c r="Z43" s="1"/>
      <c r="AA43" s="1"/>
    </row>
    <row r="44" spans="7:28" ht="27">
      <c r="T44" s="319" t="s">
        <v>43</v>
      </c>
      <c r="U44" s="320" t="s">
        <v>445</v>
      </c>
      <c r="V44" s="319" t="s">
        <v>446</v>
      </c>
      <c r="W44" s="254" t="s">
        <v>447</v>
      </c>
      <c r="X44" s="1">
        <v>1</v>
      </c>
      <c r="Y44" s="262"/>
      <c r="Z44" s="1" t="s">
        <v>337</v>
      </c>
      <c r="AA44" s="318" t="s">
        <v>338</v>
      </c>
    </row>
    <row r="45" spans="7:28">
      <c r="T45" s="12" t="s">
        <v>44</v>
      </c>
      <c r="U45" s="1" t="s">
        <v>444</v>
      </c>
      <c r="V45" s="319" t="s">
        <v>446</v>
      </c>
      <c r="W45" s="1"/>
      <c r="X45" s="1"/>
      <c r="Y45" s="262"/>
      <c r="Z45" s="1"/>
      <c r="AA45" s="1"/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3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64"/>
  <sheetViews>
    <sheetView tabSelected="1" view="pageBreakPreview" zoomScaleNormal="100" zoomScaleSheetLayoutView="100" workbookViewId="0">
      <selection activeCell="I1" sqref="I1:I1048576"/>
    </sheetView>
  </sheetViews>
  <sheetFormatPr defaultRowHeight="14.25"/>
  <cols>
    <col min="1" max="1" width="2.125" style="57" customWidth="1"/>
    <col min="2" max="2" width="1.25" style="57" customWidth="1"/>
    <col min="3" max="8" width="2.625" style="57" customWidth="1"/>
    <col min="9" max="9" width="20.625" style="57" customWidth="1"/>
    <col min="10" max="10" width="28.625" style="57" customWidth="1"/>
    <col min="11" max="11" width="10" style="62" customWidth="1"/>
    <col min="12" max="12" width="2.75" style="57" customWidth="1"/>
    <col min="13" max="13" width="0.5" style="57" customWidth="1"/>
    <col min="14" max="14" width="9.625" style="57" customWidth="1"/>
    <col min="15" max="15" width="10.125" style="57" customWidth="1"/>
    <col min="16" max="16" width="3.625" style="57" customWidth="1"/>
    <col min="17" max="17" width="2.875" style="57" customWidth="1"/>
    <col min="18" max="18" width="11.125" style="57" customWidth="1"/>
    <col min="19" max="19" width="3.625" style="57" customWidth="1"/>
    <col min="20" max="20" width="10.625" style="57" customWidth="1"/>
    <col min="21" max="21" width="5.25" style="57" customWidth="1"/>
    <col min="22" max="22" width="4.375" style="57" customWidth="1"/>
    <col min="23" max="23" width="2.125" style="57" customWidth="1"/>
    <col min="24" max="24" width="9" style="109"/>
    <col min="25" max="25" width="12.125" style="106" customWidth="1"/>
    <col min="26" max="26" width="11.75" style="57" bestFit="1" customWidth="1"/>
    <col min="27" max="27" width="12.625" style="57" bestFit="1" customWidth="1"/>
    <col min="28" max="16384" width="9" style="57"/>
  </cols>
  <sheetData>
    <row r="1" spans="2:27" customFormat="1" ht="16.5" customHeight="1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R1" s="149"/>
      <c r="S1" s="149"/>
      <c r="T1" s="149"/>
      <c r="U1" s="149"/>
      <c r="V1" s="149"/>
      <c r="X1" s="245"/>
      <c r="Y1" s="105"/>
    </row>
    <row r="2" spans="2:27" customFormat="1" ht="20.100000000000001" customHeight="1" thickBot="1">
      <c r="B2" s="149"/>
      <c r="C2" s="149"/>
      <c r="D2" s="149"/>
      <c r="E2" s="149"/>
      <c r="F2" s="149"/>
      <c r="G2" s="149"/>
      <c r="H2" s="149"/>
      <c r="I2" s="149"/>
      <c r="J2" s="57"/>
      <c r="K2" s="236" t="s">
        <v>213</v>
      </c>
      <c r="L2" s="237"/>
      <c r="M2" s="237"/>
      <c r="N2" s="237"/>
      <c r="O2" s="237"/>
      <c r="P2" s="234"/>
      <c r="Q2" s="242"/>
      <c r="R2" s="149"/>
      <c r="S2" s="149"/>
      <c r="T2" s="149"/>
      <c r="U2" s="149"/>
      <c r="V2" s="149"/>
      <c r="X2" s="108"/>
      <c r="Y2" s="105"/>
    </row>
    <row r="3" spans="2:27" customFormat="1" ht="20.100000000000001" customHeight="1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R3" s="149"/>
      <c r="S3" s="220"/>
      <c r="T3" s="220"/>
      <c r="U3" s="149"/>
      <c r="V3" s="149"/>
      <c r="X3" s="108"/>
      <c r="Y3" s="105"/>
    </row>
    <row r="4" spans="2:27" customFormat="1" ht="21.95" customHeight="1">
      <c r="B4" s="149"/>
      <c r="C4" s="414"/>
      <c r="D4" s="414"/>
      <c r="E4" s="414"/>
      <c r="F4" s="414"/>
      <c r="G4" s="414"/>
      <c r="H4" s="414"/>
      <c r="I4" s="414"/>
      <c r="J4" s="339" t="s">
        <v>184</v>
      </c>
      <c r="K4" s="149"/>
      <c r="L4" s="149"/>
      <c r="M4" s="149"/>
      <c r="N4" s="149"/>
      <c r="R4" s="149"/>
      <c r="S4" s="223"/>
      <c r="T4" s="415">
        <f ca="1">TODAY()</f>
        <v>41955</v>
      </c>
      <c r="U4" s="415"/>
      <c r="V4" s="415"/>
      <c r="X4" s="108"/>
      <c r="Y4" s="105"/>
    </row>
    <row r="5" spans="2:27" customFormat="1" ht="18" customHeight="1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78"/>
      <c r="N5" s="178"/>
      <c r="O5" s="57"/>
      <c r="P5" s="174"/>
      <c r="Q5" s="194"/>
      <c r="R5" s="194"/>
      <c r="S5" s="194"/>
      <c r="T5" s="194"/>
      <c r="U5" s="178"/>
      <c r="V5" s="149"/>
      <c r="X5" s="108"/>
      <c r="Y5" s="105"/>
    </row>
    <row r="6" spans="2:27" customFormat="1" ht="18" customHeight="1">
      <c r="B6" s="149"/>
      <c r="C6" s="212" t="s">
        <v>161</v>
      </c>
      <c r="D6" s="196"/>
      <c r="E6" s="196"/>
      <c r="F6" s="196"/>
      <c r="G6" s="196"/>
      <c r="H6" s="196"/>
      <c r="I6" s="196"/>
      <c r="J6" s="149"/>
      <c r="K6" s="174"/>
      <c r="L6" s="197"/>
      <c r="M6" s="178"/>
      <c r="N6" s="178"/>
      <c r="O6" s="57"/>
      <c r="P6" s="174"/>
      <c r="Q6" s="194"/>
      <c r="R6" s="194"/>
      <c r="S6" s="194"/>
      <c r="T6" s="194"/>
      <c r="U6" s="178"/>
      <c r="V6" s="149"/>
      <c r="X6" s="108"/>
      <c r="Y6" s="105"/>
    </row>
    <row r="7" spans="2:27" customFormat="1" ht="18" customHeight="1">
      <c r="B7" s="149"/>
      <c r="C7" s="412" t="s">
        <v>152</v>
      </c>
      <c r="D7" s="412"/>
      <c r="E7" s="412"/>
      <c r="F7" s="412"/>
      <c r="G7" s="412"/>
      <c r="H7" s="412"/>
      <c r="I7" s="175"/>
      <c r="J7" s="215"/>
      <c r="K7" s="177"/>
      <c r="L7" s="149"/>
      <c r="M7" s="178"/>
      <c r="N7" s="178"/>
      <c r="O7" s="211"/>
      <c r="P7" s="177"/>
      <c r="Q7" s="194"/>
      <c r="R7" s="194"/>
      <c r="S7" s="194"/>
      <c r="T7" s="194"/>
      <c r="U7" s="198"/>
      <c r="V7" s="149"/>
      <c r="X7" s="108"/>
      <c r="Y7" s="105"/>
    </row>
    <row r="8" spans="2:27" customFormat="1" ht="18" customHeight="1">
      <c r="B8" s="149"/>
      <c r="C8" s="413" t="s">
        <v>162</v>
      </c>
      <c r="D8" s="413"/>
      <c r="E8" s="413"/>
      <c r="F8" s="413"/>
      <c r="G8" s="413"/>
      <c r="H8" s="413"/>
      <c r="I8" s="340"/>
      <c r="J8" s="216"/>
      <c r="K8" s="149"/>
      <c r="L8" s="149"/>
      <c r="M8" s="178"/>
      <c r="N8" s="178"/>
      <c r="O8" s="212" t="s">
        <v>168</v>
      </c>
      <c r="P8" s="222"/>
      <c r="Q8" s="221"/>
      <c r="R8" s="221"/>
      <c r="S8" s="221"/>
      <c r="T8" s="193"/>
      <c r="U8" s="193"/>
      <c r="V8" s="149"/>
      <c r="X8" s="108"/>
      <c r="Y8" s="105"/>
    </row>
    <row r="9" spans="2:27" customFormat="1" ht="18" customHeight="1">
      <c r="B9" s="149"/>
      <c r="C9" s="413" t="s">
        <v>163</v>
      </c>
      <c r="D9" s="413"/>
      <c r="E9" s="413"/>
      <c r="F9" s="413"/>
      <c r="G9" s="413"/>
      <c r="H9" s="413"/>
      <c r="I9" s="195"/>
      <c r="J9" s="216"/>
      <c r="K9" s="149"/>
      <c r="L9" s="149"/>
      <c r="M9" s="178"/>
      <c r="N9" s="178"/>
      <c r="O9" s="57"/>
      <c r="P9" s="57"/>
      <c r="Q9" s="213" t="s">
        <v>135</v>
      </c>
      <c r="R9" s="193"/>
      <c r="S9" s="57"/>
      <c r="T9" s="57"/>
      <c r="U9" s="174"/>
      <c r="V9" s="149"/>
      <c r="X9" s="108"/>
      <c r="Y9" s="105"/>
      <c r="AA9" s="239"/>
    </row>
    <row r="10" spans="2:27" customFormat="1" ht="2.1" customHeight="1">
      <c r="B10" s="149"/>
      <c r="C10" s="173"/>
      <c r="D10" s="173"/>
      <c r="E10" s="173"/>
      <c r="F10" s="173"/>
      <c r="G10" s="173"/>
      <c r="H10" s="173"/>
      <c r="I10" s="173"/>
      <c r="J10" s="218"/>
      <c r="K10" s="149"/>
      <c r="L10" s="149"/>
      <c r="M10" s="178"/>
      <c r="N10" s="178"/>
      <c r="O10" s="194"/>
      <c r="P10" s="194"/>
      <c r="Q10" s="194"/>
      <c r="R10" s="194"/>
      <c r="S10" s="194"/>
      <c r="T10" s="194"/>
      <c r="U10" s="178"/>
      <c r="V10" s="149"/>
      <c r="X10" s="108"/>
      <c r="Y10" s="105"/>
    </row>
    <row r="11" spans="2:27" customFormat="1" ht="18" customHeight="1" thickBot="1">
      <c r="B11" s="149"/>
      <c r="C11" s="412" t="s">
        <v>164</v>
      </c>
      <c r="D11" s="412"/>
      <c r="E11" s="412"/>
      <c r="F11" s="412"/>
      <c r="G11" s="412"/>
      <c r="H11" s="412"/>
      <c r="I11" s="175"/>
      <c r="J11" s="215"/>
      <c r="K11" s="149"/>
      <c r="L11" s="149"/>
      <c r="M11" s="149"/>
      <c r="N11" s="149"/>
      <c r="O11" s="232"/>
      <c r="P11" s="233"/>
      <c r="Q11" s="376" t="s">
        <v>173</v>
      </c>
      <c r="R11" s="376"/>
      <c r="S11" s="376"/>
      <c r="T11" s="376"/>
      <c r="U11" s="243" t="s">
        <v>228</v>
      </c>
      <c r="V11" s="149"/>
      <c r="X11" s="108"/>
      <c r="Y11" s="105"/>
    </row>
    <row r="12" spans="2:27" customFormat="1" ht="18" customHeight="1" thickTop="1">
      <c r="B12" s="149"/>
      <c r="C12" s="413" t="s">
        <v>165</v>
      </c>
      <c r="D12" s="413"/>
      <c r="E12" s="413"/>
      <c r="F12" s="413"/>
      <c r="G12" s="413"/>
      <c r="H12" s="413"/>
      <c r="I12" s="195"/>
      <c r="J12" s="217"/>
      <c r="K12" s="149"/>
      <c r="L12" s="149"/>
      <c r="M12" s="149"/>
      <c r="N12" s="149"/>
      <c r="O12" s="149"/>
      <c r="P12" s="182" t="str">
        <f>IF($AA12="","","tel ")</f>
        <v/>
      </c>
      <c r="Q12" s="174" t="str">
        <f>IF($AA12="","",$AA12)</f>
        <v/>
      </c>
      <c r="R12" s="149"/>
      <c r="S12" s="182" t="str">
        <f>IF($AA13="","","fax ")</f>
        <v/>
      </c>
      <c r="T12" s="174" t="str">
        <f>IF($AA13="","",$AA13)</f>
        <v/>
      </c>
      <c r="U12" s="149"/>
      <c r="V12" s="149"/>
      <c r="X12" s="108"/>
      <c r="Y12" s="105"/>
    </row>
    <row r="13" spans="2:27" customFormat="1" ht="18" customHeight="1">
      <c r="B13" s="149"/>
      <c r="C13" s="238" t="s">
        <v>227</v>
      </c>
      <c r="D13" s="241"/>
      <c r="E13" s="176"/>
      <c r="F13" s="176"/>
      <c r="G13" s="176"/>
      <c r="H13" s="240"/>
      <c r="I13" s="332"/>
      <c r="J13" s="238"/>
      <c r="K13" s="149"/>
      <c r="L13" s="149"/>
      <c r="M13" s="149"/>
      <c r="N13" s="149"/>
      <c r="O13" s="57"/>
      <c r="P13" s="57"/>
      <c r="Q13" s="235" t="str">
        <f>IF($AA11="","","( 担当者：")</f>
        <v/>
      </c>
      <c r="R13" s="149"/>
      <c r="S13" s="182" t="str">
        <f>IF($AA11="","",$AA11)</f>
        <v/>
      </c>
      <c r="T13" s="183" t="str">
        <f>IF($AA11="","","  ）")</f>
        <v/>
      </c>
      <c r="U13" s="149"/>
      <c r="V13" s="149"/>
      <c r="X13" s="108"/>
      <c r="Y13" s="105"/>
    </row>
    <row r="14" spans="2:27" customFormat="1" ht="6.75" customHeight="1">
      <c r="B14" s="178"/>
      <c r="C14" s="178"/>
      <c r="D14" s="10"/>
      <c r="E14" s="10"/>
      <c r="F14" s="10"/>
      <c r="G14" s="10"/>
      <c r="H14" s="10"/>
      <c r="I14" s="10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0"/>
      <c r="X14" s="108"/>
      <c r="Y14" s="105"/>
    </row>
    <row r="15" spans="2:27" customFormat="1" ht="7.5" customHeight="1">
      <c r="B15" s="149"/>
      <c r="C15" s="178"/>
      <c r="D15" s="10"/>
      <c r="E15" s="10"/>
      <c r="F15" s="10"/>
      <c r="G15" s="10"/>
      <c r="H15" s="10"/>
      <c r="I15" s="10"/>
      <c r="J15" s="178"/>
      <c r="K15" s="149"/>
      <c r="L15" s="149"/>
      <c r="M15" s="149"/>
      <c r="N15" s="149"/>
      <c r="O15" s="149"/>
      <c r="P15" s="149"/>
      <c r="Q15" s="149"/>
      <c r="R15" s="178"/>
      <c r="S15" s="178"/>
      <c r="T15" s="178"/>
      <c r="U15" s="178"/>
      <c r="V15" s="178"/>
      <c r="X15" s="108"/>
      <c r="Y15" s="105"/>
    </row>
    <row r="16" spans="2:27" ht="6" customHeight="1" thickBot="1">
      <c r="B16" s="197"/>
      <c r="O16" s="197"/>
      <c r="P16" s="197"/>
      <c r="Q16" s="197"/>
      <c r="R16" s="383"/>
      <c r="S16" s="383"/>
      <c r="T16" s="383"/>
      <c r="U16" s="383"/>
      <c r="V16" s="383"/>
    </row>
    <row r="17" spans="1:34" s="80" customFormat="1" ht="20.100000000000001" customHeight="1" thickBot="1">
      <c r="A17" s="199"/>
      <c r="B17" s="416" t="s">
        <v>453</v>
      </c>
      <c r="C17" s="385"/>
      <c r="D17" s="385"/>
      <c r="E17" s="385"/>
      <c r="F17" s="385"/>
      <c r="G17" s="385"/>
      <c r="H17" s="385"/>
      <c r="I17" s="385"/>
      <c r="J17" s="334" t="s">
        <v>454</v>
      </c>
      <c r="K17" s="384" t="s">
        <v>151</v>
      </c>
      <c r="L17" s="385"/>
      <c r="M17" s="386"/>
      <c r="N17" s="219" t="s">
        <v>150</v>
      </c>
      <c r="O17" s="384" t="s">
        <v>109</v>
      </c>
      <c r="P17" s="386"/>
      <c r="Q17" s="384" t="s">
        <v>110</v>
      </c>
      <c r="R17" s="385"/>
      <c r="S17" s="386"/>
      <c r="T17" s="384" t="s">
        <v>182</v>
      </c>
      <c r="U17" s="385"/>
      <c r="V17" s="392"/>
      <c r="W17" s="116"/>
      <c r="X17" s="256"/>
      <c r="Y17" s="107"/>
    </row>
    <row r="18" spans="1:34" s="80" customFormat="1" ht="20.100000000000001" customHeight="1">
      <c r="B18" s="214" t="str">
        <f>IF(AND($AE18=0,$Y18="共通仮設費"),"直接工事費計",IF(AND($AE18=0,$Y18="工事合計"),"工事費計",IF(AND($AE18=0,OR($Y18="本工事費",$Y18="直接工事費")),"本工事費",IF(AND($AE18=0,$Y18="附帯工事費"),$Y18,""))))</f>
        <v/>
      </c>
      <c r="C18" s="158" t="str">
        <f t="shared" ref="C18:C32" si="0">IF($AE18=1,IF($Y18="","",IF($Y18="直接工事費","直接工事費計",IF(RIGHT($Y18, 2) = "積上", IF($Y18="一般管理費積上", $Y18, IF($Y18="現場管理費積上", $Y18, LEFT($Y18, LEN($Y18) - 2))), IF($Y18="共通仮設費率額","共通仮設費(率分)", IF($Y18="契約保証費","一般管理費(契約保証費)",$Y18))))),"")</f>
        <v/>
      </c>
      <c r="D18" s="158" t="str">
        <f>IF($AE18=2,IF($Y18="","",$Y18),"")</f>
        <v/>
      </c>
      <c r="E18" s="158" t="str">
        <f t="shared" ref="E18:E32" si="1">IF($AE18=3,IF($Y18="","",$Y18),"")</f>
        <v/>
      </c>
      <c r="F18" s="158" t="str">
        <f t="shared" ref="F18:F32" si="2">IF($AE18=4,IF($Y18="","",$Y18),"")</f>
        <v/>
      </c>
      <c r="G18" s="158" t="str">
        <f t="shared" ref="G18:G32" si="3">IF($AE18=5,IF($Y18="","",$Y18),"")</f>
        <v/>
      </c>
      <c r="H18" s="158" t="str">
        <f t="shared" ref="H18:H32" si="4">IF($AE18=6,IF($Y18="","",$Y18),"")</f>
        <v/>
      </c>
      <c r="I18" s="158"/>
      <c r="J18" s="335"/>
      <c r="K18" s="160" t="str">
        <f t="shared" ref="K18:K32" si="5">+IF(AA18="",IF(AF18=2,"1 ",""),IF(INT(AA18),INT(AA18),"0"))</f>
        <v/>
      </c>
      <c r="L18" s="387" t="str">
        <f t="shared" ref="L18:L32" si="6">+IF(AA18="","",IF(AA18-INT(AA18),AA18-INT(AA18),""))</f>
        <v/>
      </c>
      <c r="M18" s="388"/>
      <c r="N18" s="159" t="str">
        <f>IF($AB18="",IF($AF18=2,"式",""),$AB18)</f>
        <v/>
      </c>
      <c r="O18" s="187" t="str">
        <f t="shared" ref="O18:O32" si="7">+IF(AC18="","",IF(INT(AC18),INT(AC18),"0"))</f>
        <v/>
      </c>
      <c r="P18" s="161" t="str">
        <f>+IF(AC18="","",IF(AC18-INT(AC18),AC18-INT(AC18),""))</f>
        <v/>
      </c>
      <c r="Q18" s="389" t="str">
        <f>IF(AD18="","",IF(Y18="共通仮設費",$X$17,AD18))</f>
        <v/>
      </c>
      <c r="R18" s="390"/>
      <c r="S18" s="391"/>
      <c r="T18" s="393"/>
      <c r="U18" s="394"/>
      <c r="V18" s="395"/>
      <c r="W18" s="115"/>
      <c r="X18" s="110"/>
      <c r="Y18" s="107"/>
      <c r="AH18" s="244"/>
    </row>
    <row r="19" spans="1:34" s="80" customFormat="1" ht="20.100000000000001" customHeight="1">
      <c r="B19" s="214" t="str">
        <f>IF(AND($AE19=0,$Y19="共通仮設費"),"直接工事費計",IF(AND($AE19=0,$Y19="工事合計"),"工事費計",IF(AND($AE19=0,OR($Y19="本工事費",$Y19="直接工事費")),"本工事費",IF(AND($AE19=0,$Y19="附帯工事費"),$Y19,""))))</f>
        <v/>
      </c>
      <c r="C19" s="158" t="str">
        <f t="shared" si="0"/>
        <v/>
      </c>
      <c r="D19" s="158" t="str">
        <f t="shared" ref="D19:D32" si="8">IF($AE19=2,IF($Y19="","",$Y19),"")</f>
        <v/>
      </c>
      <c r="E19" s="158" t="str">
        <f t="shared" si="1"/>
        <v/>
      </c>
      <c r="F19" s="158" t="str">
        <f t="shared" si="2"/>
        <v/>
      </c>
      <c r="G19" s="158" t="str">
        <f t="shared" si="3"/>
        <v/>
      </c>
      <c r="H19" s="158" t="str">
        <f t="shared" si="4"/>
        <v/>
      </c>
      <c r="I19" s="158"/>
      <c r="J19" s="335"/>
      <c r="K19" s="163" t="str">
        <f t="shared" si="5"/>
        <v/>
      </c>
      <c r="L19" s="396" t="str">
        <f t="shared" si="6"/>
        <v/>
      </c>
      <c r="M19" s="397"/>
      <c r="N19" s="162" t="str">
        <f t="shared" ref="N19:N32" si="9">IF($AB19="",IF($AF19=2,"式",""),$AB19)</f>
        <v/>
      </c>
      <c r="O19" s="184" t="str">
        <f t="shared" si="7"/>
        <v/>
      </c>
      <c r="P19" s="188" t="str">
        <f t="shared" ref="P19:P32" si="10">+IF(AC19="","",IF(AC19-INT(AC19),AC19-INT(AC19),""))</f>
        <v/>
      </c>
      <c r="Q19" s="377" t="str">
        <f>IF(AD19="","",IF(Y19="共通仮設費",$X$17,AD19))</f>
        <v/>
      </c>
      <c r="R19" s="378"/>
      <c r="S19" s="379"/>
      <c r="T19" s="380"/>
      <c r="U19" s="381"/>
      <c r="V19" s="382"/>
      <c r="W19" s="115"/>
      <c r="X19" s="110"/>
      <c r="Y19" s="107"/>
      <c r="AH19" s="244"/>
    </row>
    <row r="20" spans="1:34" s="80" customFormat="1" ht="20.100000000000001" customHeight="1">
      <c r="B20" s="214" t="str">
        <f t="shared" ref="B20:B32" si="11">IF(AND($AE20=0,$Y20="共通仮設費"),"直接工事費計",IF(AND($AE20=0,$Y20="工事合計"),"工事費計",IF(AND($AE20=0,OR($Y20="本工事費",$Y20="直接工事費")),"本工事費",IF(AND($AE20=0,$Y20="附帯工事費"),$Y20,""))))</f>
        <v/>
      </c>
      <c r="C20" s="158" t="str">
        <f t="shared" si="0"/>
        <v/>
      </c>
      <c r="D20" s="158" t="str">
        <f t="shared" si="8"/>
        <v/>
      </c>
      <c r="E20" s="158" t="str">
        <f t="shared" si="1"/>
        <v/>
      </c>
      <c r="F20" s="158" t="str">
        <f t="shared" si="2"/>
        <v/>
      </c>
      <c r="G20" s="158" t="str">
        <f t="shared" si="3"/>
        <v/>
      </c>
      <c r="H20" s="158" t="str">
        <f t="shared" si="4"/>
        <v/>
      </c>
      <c r="I20" s="158"/>
      <c r="J20" s="335"/>
      <c r="K20" s="163" t="str">
        <f t="shared" si="5"/>
        <v/>
      </c>
      <c r="L20" s="396" t="str">
        <f t="shared" ref="L20:L22" si="12">+IF(AA20="","",IF(AA20-INT(AA20),AA20-INT(AA20),""))</f>
        <v/>
      </c>
      <c r="M20" s="397"/>
      <c r="N20" s="162" t="str">
        <f t="shared" si="9"/>
        <v/>
      </c>
      <c r="O20" s="184" t="str">
        <f t="shared" si="7"/>
        <v/>
      </c>
      <c r="P20" s="188" t="str">
        <f t="shared" si="10"/>
        <v/>
      </c>
      <c r="Q20" s="377" t="str">
        <f t="shared" ref="Q20:Q32" si="13">IF(AD20="","",IF(Y20="共通仮設費",$X$17,AD20))</f>
        <v/>
      </c>
      <c r="R20" s="378"/>
      <c r="S20" s="379"/>
      <c r="T20" s="380"/>
      <c r="U20" s="381"/>
      <c r="V20" s="382"/>
      <c r="W20" s="115"/>
      <c r="X20" s="110"/>
      <c r="Y20" s="107"/>
      <c r="AH20" s="244"/>
    </row>
    <row r="21" spans="1:34" s="80" customFormat="1" ht="20.100000000000001" customHeight="1">
      <c r="B21" s="214" t="str">
        <f t="shared" si="11"/>
        <v/>
      </c>
      <c r="C21" s="158" t="str">
        <f t="shared" si="0"/>
        <v/>
      </c>
      <c r="D21" s="158" t="str">
        <f t="shared" si="8"/>
        <v/>
      </c>
      <c r="E21" s="158" t="str">
        <f t="shared" si="1"/>
        <v/>
      </c>
      <c r="F21" s="158" t="str">
        <f t="shared" si="2"/>
        <v/>
      </c>
      <c r="G21" s="158" t="str">
        <f t="shared" si="3"/>
        <v/>
      </c>
      <c r="H21" s="158" t="str">
        <f t="shared" si="4"/>
        <v/>
      </c>
      <c r="I21" s="158"/>
      <c r="J21" s="335"/>
      <c r="K21" s="163" t="str">
        <f t="shared" si="5"/>
        <v/>
      </c>
      <c r="L21" s="396" t="str">
        <f t="shared" si="12"/>
        <v/>
      </c>
      <c r="M21" s="397"/>
      <c r="N21" s="162" t="str">
        <f t="shared" si="9"/>
        <v/>
      </c>
      <c r="O21" s="184" t="str">
        <f t="shared" si="7"/>
        <v/>
      </c>
      <c r="P21" s="188" t="str">
        <f t="shared" si="10"/>
        <v/>
      </c>
      <c r="Q21" s="377" t="str">
        <f t="shared" si="13"/>
        <v/>
      </c>
      <c r="R21" s="378"/>
      <c r="S21" s="379"/>
      <c r="T21" s="380"/>
      <c r="U21" s="381"/>
      <c r="V21" s="382"/>
      <c r="W21" s="115"/>
      <c r="X21" s="110"/>
      <c r="Y21" s="107"/>
      <c r="AH21" s="244"/>
    </row>
    <row r="22" spans="1:34" s="80" customFormat="1" ht="20.100000000000001" customHeight="1">
      <c r="B22" s="214" t="str">
        <f t="shared" si="11"/>
        <v/>
      </c>
      <c r="C22" s="158" t="str">
        <f t="shared" si="0"/>
        <v/>
      </c>
      <c r="D22" s="158" t="str">
        <f t="shared" si="8"/>
        <v/>
      </c>
      <c r="E22" s="158" t="str">
        <f t="shared" si="1"/>
        <v/>
      </c>
      <c r="F22" s="158" t="str">
        <f t="shared" si="2"/>
        <v/>
      </c>
      <c r="G22" s="158" t="str">
        <f t="shared" si="3"/>
        <v/>
      </c>
      <c r="H22" s="158" t="str">
        <f t="shared" si="4"/>
        <v/>
      </c>
      <c r="I22" s="158"/>
      <c r="J22" s="335"/>
      <c r="K22" s="163" t="str">
        <f t="shared" si="5"/>
        <v/>
      </c>
      <c r="L22" s="396" t="str">
        <f t="shared" si="12"/>
        <v/>
      </c>
      <c r="M22" s="397"/>
      <c r="N22" s="162" t="str">
        <f t="shared" si="9"/>
        <v/>
      </c>
      <c r="O22" s="184" t="str">
        <f t="shared" si="7"/>
        <v/>
      </c>
      <c r="P22" s="188" t="str">
        <f t="shared" si="10"/>
        <v/>
      </c>
      <c r="Q22" s="377" t="str">
        <f t="shared" si="13"/>
        <v/>
      </c>
      <c r="R22" s="378"/>
      <c r="S22" s="379"/>
      <c r="T22" s="380"/>
      <c r="U22" s="381"/>
      <c r="V22" s="382"/>
      <c r="W22" s="115"/>
      <c r="X22" s="110"/>
      <c r="Y22" s="107"/>
      <c r="AH22" s="244"/>
    </row>
    <row r="23" spans="1:34" s="80" customFormat="1" ht="20.100000000000001" customHeight="1">
      <c r="B23" s="214" t="str">
        <f t="shared" si="11"/>
        <v/>
      </c>
      <c r="C23" s="158" t="str">
        <f t="shared" si="0"/>
        <v/>
      </c>
      <c r="D23" s="158" t="str">
        <f t="shared" si="8"/>
        <v/>
      </c>
      <c r="E23" s="158" t="str">
        <f t="shared" si="1"/>
        <v/>
      </c>
      <c r="F23" s="158" t="str">
        <f t="shared" si="2"/>
        <v/>
      </c>
      <c r="G23" s="158" t="str">
        <f t="shared" si="3"/>
        <v/>
      </c>
      <c r="H23" s="158" t="str">
        <f t="shared" si="4"/>
        <v/>
      </c>
      <c r="I23" s="158"/>
      <c r="J23" s="335"/>
      <c r="K23" s="163" t="str">
        <f t="shared" si="5"/>
        <v/>
      </c>
      <c r="L23" s="396" t="str">
        <f t="shared" si="6"/>
        <v/>
      </c>
      <c r="M23" s="397"/>
      <c r="N23" s="162" t="str">
        <f t="shared" si="9"/>
        <v/>
      </c>
      <c r="O23" s="184" t="str">
        <f t="shared" si="7"/>
        <v/>
      </c>
      <c r="P23" s="188" t="str">
        <f t="shared" si="10"/>
        <v/>
      </c>
      <c r="Q23" s="377" t="str">
        <f t="shared" si="13"/>
        <v/>
      </c>
      <c r="R23" s="378"/>
      <c r="S23" s="379"/>
      <c r="T23" s="380"/>
      <c r="U23" s="381"/>
      <c r="V23" s="382"/>
      <c r="W23" s="115"/>
      <c r="X23" s="110"/>
      <c r="Y23" s="107"/>
      <c r="AH23" s="244"/>
    </row>
    <row r="24" spans="1:34" s="80" customFormat="1" ht="20.100000000000001" customHeight="1">
      <c r="B24" s="214" t="str">
        <f t="shared" si="11"/>
        <v/>
      </c>
      <c r="C24" s="158" t="str">
        <f t="shared" si="0"/>
        <v/>
      </c>
      <c r="D24" s="158" t="str">
        <f t="shared" si="8"/>
        <v/>
      </c>
      <c r="E24" s="158" t="str">
        <f t="shared" si="1"/>
        <v/>
      </c>
      <c r="F24" s="158" t="str">
        <f t="shared" si="2"/>
        <v/>
      </c>
      <c r="G24" s="158" t="str">
        <f t="shared" si="3"/>
        <v/>
      </c>
      <c r="H24" s="158" t="str">
        <f t="shared" si="4"/>
        <v/>
      </c>
      <c r="I24" s="158"/>
      <c r="J24" s="336"/>
      <c r="K24" s="163" t="str">
        <f t="shared" si="5"/>
        <v/>
      </c>
      <c r="L24" s="396" t="str">
        <f t="shared" si="6"/>
        <v/>
      </c>
      <c r="M24" s="397"/>
      <c r="N24" s="162" t="str">
        <f t="shared" si="9"/>
        <v/>
      </c>
      <c r="O24" s="184" t="str">
        <f t="shared" si="7"/>
        <v/>
      </c>
      <c r="P24" s="188" t="str">
        <f t="shared" si="10"/>
        <v/>
      </c>
      <c r="Q24" s="377" t="str">
        <f t="shared" si="13"/>
        <v/>
      </c>
      <c r="R24" s="378"/>
      <c r="S24" s="379"/>
      <c r="T24" s="380"/>
      <c r="U24" s="381"/>
      <c r="V24" s="382"/>
      <c r="W24" s="115"/>
      <c r="X24" s="110"/>
      <c r="Y24" s="107"/>
      <c r="AH24" s="244"/>
    </row>
    <row r="25" spans="1:34" s="80" customFormat="1" ht="20.100000000000001" customHeight="1">
      <c r="B25" s="214" t="str">
        <f t="shared" si="11"/>
        <v/>
      </c>
      <c r="C25" s="158" t="str">
        <f t="shared" si="0"/>
        <v/>
      </c>
      <c r="D25" s="158" t="str">
        <f t="shared" si="8"/>
        <v/>
      </c>
      <c r="E25" s="158" t="str">
        <f t="shared" si="1"/>
        <v/>
      </c>
      <c r="F25" s="158" t="str">
        <f t="shared" si="2"/>
        <v/>
      </c>
      <c r="G25" s="158" t="str">
        <f t="shared" si="3"/>
        <v/>
      </c>
      <c r="H25" s="158" t="str">
        <f t="shared" si="4"/>
        <v/>
      </c>
      <c r="I25" s="158"/>
      <c r="J25" s="336"/>
      <c r="K25" s="163" t="str">
        <f t="shared" si="5"/>
        <v/>
      </c>
      <c r="L25" s="396" t="str">
        <f t="shared" si="6"/>
        <v/>
      </c>
      <c r="M25" s="397"/>
      <c r="N25" s="162" t="str">
        <f t="shared" si="9"/>
        <v/>
      </c>
      <c r="O25" s="184" t="str">
        <f t="shared" si="7"/>
        <v/>
      </c>
      <c r="P25" s="188" t="str">
        <f t="shared" si="10"/>
        <v/>
      </c>
      <c r="Q25" s="377" t="str">
        <f t="shared" si="13"/>
        <v/>
      </c>
      <c r="R25" s="378"/>
      <c r="S25" s="379"/>
      <c r="T25" s="380"/>
      <c r="U25" s="381"/>
      <c r="V25" s="382"/>
      <c r="W25" s="115"/>
      <c r="X25" s="110"/>
      <c r="Y25" s="107"/>
      <c r="AH25" s="244"/>
    </row>
    <row r="26" spans="1:34" s="80" customFormat="1" ht="20.100000000000001" customHeight="1">
      <c r="B26" s="214" t="str">
        <f t="shared" si="11"/>
        <v/>
      </c>
      <c r="C26" s="158" t="str">
        <f t="shared" si="0"/>
        <v/>
      </c>
      <c r="D26" s="158" t="str">
        <f t="shared" si="8"/>
        <v/>
      </c>
      <c r="E26" s="158" t="str">
        <f t="shared" si="1"/>
        <v/>
      </c>
      <c r="F26" s="158" t="str">
        <f t="shared" si="2"/>
        <v/>
      </c>
      <c r="G26" s="158" t="str">
        <f t="shared" si="3"/>
        <v/>
      </c>
      <c r="H26" s="158" t="str">
        <f t="shared" si="4"/>
        <v/>
      </c>
      <c r="I26" s="158"/>
      <c r="J26" s="336"/>
      <c r="K26" s="163" t="str">
        <f t="shared" si="5"/>
        <v/>
      </c>
      <c r="L26" s="396" t="str">
        <f t="shared" si="6"/>
        <v/>
      </c>
      <c r="M26" s="397"/>
      <c r="N26" s="162" t="str">
        <f t="shared" si="9"/>
        <v/>
      </c>
      <c r="O26" s="184" t="str">
        <f t="shared" si="7"/>
        <v/>
      </c>
      <c r="P26" s="188" t="str">
        <f t="shared" si="10"/>
        <v/>
      </c>
      <c r="Q26" s="377" t="str">
        <f t="shared" si="13"/>
        <v/>
      </c>
      <c r="R26" s="378"/>
      <c r="S26" s="379"/>
      <c r="T26" s="380"/>
      <c r="U26" s="381"/>
      <c r="V26" s="382"/>
      <c r="W26" s="115"/>
      <c r="X26" s="110"/>
      <c r="Y26" s="107"/>
      <c r="AH26" s="244"/>
    </row>
    <row r="27" spans="1:34" s="80" customFormat="1" ht="20.100000000000001" customHeight="1">
      <c r="B27" s="214" t="str">
        <f t="shared" si="11"/>
        <v/>
      </c>
      <c r="C27" s="158" t="str">
        <f t="shared" si="0"/>
        <v/>
      </c>
      <c r="D27" s="158" t="str">
        <f t="shared" si="8"/>
        <v/>
      </c>
      <c r="E27" s="158" t="str">
        <f t="shared" si="1"/>
        <v/>
      </c>
      <c r="F27" s="158" t="str">
        <f t="shared" si="2"/>
        <v/>
      </c>
      <c r="G27" s="158" t="str">
        <f t="shared" si="3"/>
        <v/>
      </c>
      <c r="H27" s="158" t="str">
        <f t="shared" si="4"/>
        <v/>
      </c>
      <c r="I27" s="158"/>
      <c r="J27" s="336"/>
      <c r="K27" s="163" t="str">
        <f t="shared" si="5"/>
        <v/>
      </c>
      <c r="L27" s="396" t="str">
        <f t="shared" si="6"/>
        <v/>
      </c>
      <c r="M27" s="397"/>
      <c r="N27" s="162" t="str">
        <f t="shared" si="9"/>
        <v/>
      </c>
      <c r="O27" s="184" t="str">
        <f t="shared" si="7"/>
        <v/>
      </c>
      <c r="P27" s="188" t="str">
        <f t="shared" si="10"/>
        <v/>
      </c>
      <c r="Q27" s="377" t="str">
        <f t="shared" si="13"/>
        <v/>
      </c>
      <c r="R27" s="378"/>
      <c r="S27" s="379"/>
      <c r="T27" s="380"/>
      <c r="U27" s="381"/>
      <c r="V27" s="382"/>
      <c r="W27" s="115"/>
      <c r="X27" s="110"/>
      <c r="Y27" s="107"/>
      <c r="AH27" s="244"/>
    </row>
    <row r="28" spans="1:34" s="80" customFormat="1" ht="20.100000000000001" customHeight="1">
      <c r="B28" s="214" t="str">
        <f t="shared" si="11"/>
        <v/>
      </c>
      <c r="C28" s="158" t="str">
        <f t="shared" si="0"/>
        <v/>
      </c>
      <c r="D28" s="158" t="str">
        <f t="shared" si="8"/>
        <v/>
      </c>
      <c r="E28" s="158" t="str">
        <f t="shared" si="1"/>
        <v/>
      </c>
      <c r="F28" s="158" t="str">
        <f t="shared" si="2"/>
        <v/>
      </c>
      <c r="G28" s="158" t="str">
        <f t="shared" si="3"/>
        <v/>
      </c>
      <c r="H28" s="158" t="str">
        <f t="shared" si="4"/>
        <v/>
      </c>
      <c r="I28" s="158"/>
      <c r="J28" s="336"/>
      <c r="K28" s="163" t="str">
        <f t="shared" si="5"/>
        <v/>
      </c>
      <c r="L28" s="396" t="str">
        <f t="shared" si="6"/>
        <v/>
      </c>
      <c r="M28" s="397"/>
      <c r="N28" s="162" t="str">
        <f t="shared" si="9"/>
        <v/>
      </c>
      <c r="O28" s="184" t="str">
        <f t="shared" si="7"/>
        <v/>
      </c>
      <c r="P28" s="188" t="str">
        <f t="shared" si="10"/>
        <v/>
      </c>
      <c r="Q28" s="377" t="str">
        <f t="shared" si="13"/>
        <v/>
      </c>
      <c r="R28" s="378"/>
      <c r="S28" s="379"/>
      <c r="T28" s="380"/>
      <c r="U28" s="381"/>
      <c r="V28" s="382"/>
      <c r="W28" s="115"/>
      <c r="X28" s="110"/>
      <c r="Y28" s="107"/>
      <c r="AH28" s="244"/>
    </row>
    <row r="29" spans="1:34" s="80" customFormat="1" ht="20.100000000000001" customHeight="1">
      <c r="B29" s="214" t="str">
        <f t="shared" si="11"/>
        <v/>
      </c>
      <c r="C29" s="158" t="str">
        <f t="shared" si="0"/>
        <v/>
      </c>
      <c r="D29" s="158" t="str">
        <f t="shared" si="8"/>
        <v/>
      </c>
      <c r="E29" s="158" t="str">
        <f t="shared" si="1"/>
        <v/>
      </c>
      <c r="F29" s="158" t="str">
        <f t="shared" si="2"/>
        <v/>
      </c>
      <c r="G29" s="158" t="str">
        <f t="shared" si="3"/>
        <v/>
      </c>
      <c r="H29" s="158" t="str">
        <f t="shared" si="4"/>
        <v/>
      </c>
      <c r="I29" s="158"/>
      <c r="J29" s="336"/>
      <c r="K29" s="163" t="str">
        <f t="shared" si="5"/>
        <v/>
      </c>
      <c r="L29" s="396" t="str">
        <f t="shared" si="6"/>
        <v/>
      </c>
      <c r="M29" s="397"/>
      <c r="N29" s="162" t="str">
        <f t="shared" si="9"/>
        <v/>
      </c>
      <c r="O29" s="184" t="str">
        <f t="shared" si="7"/>
        <v/>
      </c>
      <c r="P29" s="188" t="str">
        <f t="shared" si="10"/>
        <v/>
      </c>
      <c r="Q29" s="377" t="str">
        <f t="shared" si="13"/>
        <v/>
      </c>
      <c r="R29" s="378"/>
      <c r="S29" s="379"/>
      <c r="T29" s="380"/>
      <c r="U29" s="381"/>
      <c r="V29" s="382"/>
      <c r="W29" s="115"/>
      <c r="X29" s="110"/>
      <c r="Y29" s="107"/>
      <c r="AH29" s="244"/>
    </row>
    <row r="30" spans="1:34" s="80" customFormat="1" ht="20.100000000000001" customHeight="1">
      <c r="B30" s="214" t="str">
        <f t="shared" si="11"/>
        <v/>
      </c>
      <c r="C30" s="158" t="str">
        <f t="shared" si="0"/>
        <v/>
      </c>
      <c r="D30" s="158" t="str">
        <f t="shared" si="8"/>
        <v/>
      </c>
      <c r="E30" s="158" t="str">
        <f t="shared" si="1"/>
        <v/>
      </c>
      <c r="F30" s="158" t="str">
        <f t="shared" si="2"/>
        <v/>
      </c>
      <c r="G30" s="158" t="str">
        <f t="shared" si="3"/>
        <v/>
      </c>
      <c r="H30" s="158" t="str">
        <f t="shared" si="4"/>
        <v/>
      </c>
      <c r="I30" s="158"/>
      <c r="J30" s="336"/>
      <c r="K30" s="163" t="str">
        <f t="shared" si="5"/>
        <v/>
      </c>
      <c r="L30" s="396" t="str">
        <f t="shared" si="6"/>
        <v/>
      </c>
      <c r="M30" s="397"/>
      <c r="N30" s="162" t="str">
        <f t="shared" si="9"/>
        <v/>
      </c>
      <c r="O30" s="184" t="str">
        <f t="shared" si="7"/>
        <v/>
      </c>
      <c r="P30" s="188" t="str">
        <f t="shared" si="10"/>
        <v/>
      </c>
      <c r="Q30" s="377" t="str">
        <f t="shared" si="13"/>
        <v/>
      </c>
      <c r="R30" s="378"/>
      <c r="S30" s="379"/>
      <c r="T30" s="380"/>
      <c r="U30" s="381"/>
      <c r="V30" s="382"/>
      <c r="W30" s="115"/>
      <c r="X30" s="110"/>
      <c r="Y30" s="107"/>
      <c r="AH30" s="244"/>
    </row>
    <row r="31" spans="1:34" s="80" customFormat="1" ht="20.100000000000001" customHeight="1">
      <c r="B31" s="214" t="str">
        <f t="shared" si="11"/>
        <v/>
      </c>
      <c r="C31" s="158" t="str">
        <f t="shared" si="0"/>
        <v/>
      </c>
      <c r="D31" s="158" t="str">
        <f t="shared" si="8"/>
        <v/>
      </c>
      <c r="E31" s="158" t="str">
        <f t="shared" si="1"/>
        <v/>
      </c>
      <c r="F31" s="158" t="str">
        <f t="shared" si="2"/>
        <v/>
      </c>
      <c r="G31" s="158" t="str">
        <f t="shared" si="3"/>
        <v/>
      </c>
      <c r="H31" s="158" t="str">
        <f t="shared" si="4"/>
        <v/>
      </c>
      <c r="I31" s="158"/>
      <c r="J31" s="336"/>
      <c r="K31" s="163" t="str">
        <f t="shared" si="5"/>
        <v/>
      </c>
      <c r="L31" s="396" t="str">
        <f t="shared" si="6"/>
        <v/>
      </c>
      <c r="M31" s="397"/>
      <c r="N31" s="162" t="str">
        <f t="shared" si="9"/>
        <v/>
      </c>
      <c r="O31" s="184" t="str">
        <f t="shared" si="7"/>
        <v/>
      </c>
      <c r="P31" s="188" t="str">
        <f t="shared" si="10"/>
        <v/>
      </c>
      <c r="Q31" s="377" t="str">
        <f t="shared" si="13"/>
        <v/>
      </c>
      <c r="R31" s="378"/>
      <c r="S31" s="379"/>
      <c r="T31" s="380"/>
      <c r="U31" s="381"/>
      <c r="V31" s="382"/>
      <c r="W31" s="115"/>
      <c r="X31" s="110"/>
      <c r="Y31" s="107"/>
      <c r="AH31" s="244"/>
    </row>
    <row r="32" spans="1:34" s="80" customFormat="1" ht="20.100000000000001" customHeight="1" thickBot="1">
      <c r="B32" s="246" t="str">
        <f t="shared" si="11"/>
        <v/>
      </c>
      <c r="C32" s="164" t="str">
        <f t="shared" si="0"/>
        <v/>
      </c>
      <c r="D32" s="164" t="str">
        <f t="shared" si="8"/>
        <v/>
      </c>
      <c r="E32" s="164" t="str">
        <f t="shared" si="1"/>
        <v/>
      </c>
      <c r="F32" s="164" t="str">
        <f t="shared" si="2"/>
        <v/>
      </c>
      <c r="G32" s="164" t="str">
        <f t="shared" si="3"/>
        <v/>
      </c>
      <c r="H32" s="164" t="str">
        <f t="shared" si="4"/>
        <v/>
      </c>
      <c r="I32" s="164"/>
      <c r="J32" s="337"/>
      <c r="K32" s="166" t="str">
        <f t="shared" si="5"/>
        <v/>
      </c>
      <c r="L32" s="410" t="str">
        <f t="shared" si="6"/>
        <v/>
      </c>
      <c r="M32" s="411"/>
      <c r="N32" s="165" t="str">
        <f t="shared" si="9"/>
        <v/>
      </c>
      <c r="O32" s="190" t="str">
        <f t="shared" si="7"/>
        <v/>
      </c>
      <c r="P32" s="189" t="str">
        <f t="shared" si="10"/>
        <v/>
      </c>
      <c r="Q32" s="405" t="str">
        <f t="shared" si="13"/>
        <v/>
      </c>
      <c r="R32" s="406"/>
      <c r="S32" s="407"/>
      <c r="T32" s="402"/>
      <c r="U32" s="403"/>
      <c r="V32" s="404"/>
      <c r="W32" s="115"/>
      <c r="X32" s="110"/>
      <c r="Y32" s="107"/>
      <c r="AH32" s="244"/>
    </row>
    <row r="33" spans="1:34" s="80" customFormat="1" ht="13.5" customHeight="1">
      <c r="A33" s="204"/>
      <c r="B33" s="200"/>
      <c r="C33" s="200"/>
      <c r="D33" s="200"/>
      <c r="E33" s="200"/>
      <c r="F33" s="200"/>
      <c r="G33" s="200"/>
      <c r="H33" s="200"/>
      <c r="I33" s="200"/>
      <c r="J33" s="200"/>
      <c r="K33" s="201"/>
      <c r="L33" s="202"/>
      <c r="M33" s="202"/>
      <c r="N33" s="202"/>
      <c r="O33" s="201"/>
      <c r="P33" s="201"/>
      <c r="Q33" s="201"/>
      <c r="R33" s="203"/>
      <c r="S33" s="203"/>
      <c r="T33" s="203"/>
      <c r="U33" s="205"/>
      <c r="V33" s="206"/>
      <c r="W33" s="207"/>
      <c r="X33" s="110"/>
      <c r="Y33" s="107"/>
      <c r="AH33" s="244"/>
    </row>
    <row r="34" spans="1:34" s="80" customFormat="1" ht="10.5" customHeight="1">
      <c r="A34" s="204"/>
      <c r="B34" s="208"/>
      <c r="C34" s="208"/>
      <c r="D34" s="208"/>
      <c r="E34" s="208"/>
      <c r="F34" s="208"/>
      <c r="G34" s="208"/>
      <c r="H34" s="208"/>
      <c r="I34" s="208"/>
      <c r="J34" s="208"/>
      <c r="K34" s="209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04"/>
      <c r="X34" s="110"/>
      <c r="Y34" s="107"/>
      <c r="AH34" s="244"/>
    </row>
    <row r="35" spans="1:34" s="80" customFormat="1" ht="15.75" customHeight="1">
      <c r="B35" s="84"/>
      <c r="C35" s="84"/>
      <c r="D35" s="84"/>
      <c r="E35" s="84"/>
      <c r="F35" s="84"/>
      <c r="G35" s="84"/>
      <c r="H35" s="84"/>
      <c r="I35" s="84"/>
      <c r="J35" s="84"/>
      <c r="K35" s="85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X35" s="110"/>
      <c r="Y35" s="107"/>
      <c r="AH35" s="244"/>
    </row>
    <row r="36" spans="1:34" s="80" customFormat="1" ht="15.75" customHeight="1">
      <c r="B36" s="84"/>
      <c r="C36" s="84"/>
      <c r="D36" s="84"/>
      <c r="E36" s="84"/>
      <c r="F36" s="84"/>
      <c r="G36" s="84"/>
      <c r="H36" s="84"/>
      <c r="I36" s="84"/>
      <c r="J36" s="84"/>
      <c r="K36" s="85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X36" s="110"/>
      <c r="Y36" s="107"/>
      <c r="AH36" s="244"/>
    </row>
    <row r="37" spans="1:34" s="80" customFormat="1" ht="15.75" customHeight="1">
      <c r="B37" s="84"/>
      <c r="C37" s="149"/>
      <c r="D37" s="84"/>
      <c r="E37" s="84"/>
      <c r="F37" s="84"/>
      <c r="G37" s="84"/>
      <c r="H37" s="84"/>
      <c r="I37" s="84"/>
      <c r="J37" s="84"/>
      <c r="K37" s="85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X37" s="110"/>
      <c r="Y37" s="107"/>
      <c r="AH37" s="244"/>
    </row>
    <row r="38" spans="1:34" s="80" customFormat="1" ht="15.75" customHeight="1" thickBot="1">
      <c r="B38" s="84"/>
      <c r="C38" s="84"/>
      <c r="D38" s="84"/>
      <c r="E38" s="84"/>
      <c r="F38" s="84"/>
      <c r="G38" s="84"/>
      <c r="H38" s="84"/>
      <c r="I38" s="84"/>
      <c r="J38" s="84"/>
      <c r="K38" s="85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X38" s="110"/>
      <c r="Y38" s="107"/>
      <c r="AH38" s="244"/>
    </row>
    <row r="39" spans="1:34" customFormat="1" ht="20.100000000000001" customHeight="1" thickBot="1">
      <c r="B39" s="416" t="s">
        <v>453</v>
      </c>
      <c r="C39" s="385"/>
      <c r="D39" s="385"/>
      <c r="E39" s="385"/>
      <c r="F39" s="385"/>
      <c r="G39" s="385"/>
      <c r="H39" s="385"/>
      <c r="I39" s="385"/>
      <c r="J39" s="334" t="s">
        <v>454</v>
      </c>
      <c r="K39" s="384" t="s">
        <v>151</v>
      </c>
      <c r="L39" s="385"/>
      <c r="M39" s="386"/>
      <c r="N39" s="186" t="s">
        <v>150</v>
      </c>
      <c r="O39" s="384" t="s">
        <v>109</v>
      </c>
      <c r="P39" s="386"/>
      <c r="Q39" s="384" t="s">
        <v>110</v>
      </c>
      <c r="R39" s="385"/>
      <c r="S39" s="386"/>
      <c r="T39" s="384" t="s">
        <v>127</v>
      </c>
      <c r="U39" s="385"/>
      <c r="V39" s="392"/>
      <c r="X39" s="108"/>
      <c r="Y39" s="105"/>
      <c r="AH39" s="244"/>
    </row>
    <row r="40" spans="1:34" ht="20.100000000000001" customHeight="1">
      <c r="B40" s="214" t="str">
        <f>IF(AND($AE40=0,$Y40="共通仮設費"),"直接工事費計",IF(AND($AE40=0,$Y40="工事合計"),"工事費計",IF(AND($AE40=0,OR($Y40="本工事費",$Y40="直接工事費")),"本工事費",IF(AND($AE40=0,$Y40="附帯工事費"),$Y40,""))))</f>
        <v/>
      </c>
      <c r="C40" s="158" t="str">
        <f t="shared" ref="C40:C63" si="14">IF($AE40=1,IF($Y40="","",IF($Y40="直接工事費","直接工事費計",IF(RIGHT($Y40, 2) = "積上", IF($Y40="一般管理費積上", $Y40, IF($Y40="現場管理費積上", $Y40, LEFT($Y40, LEN($Y40) - 2))), IF($Y40="共通仮設費率額","共通仮設費(率分)", IF($Y40="契約保証費","一般管理費(契約保証費)",$Y40))))),"")</f>
        <v/>
      </c>
      <c r="D40" s="158" t="str">
        <f t="shared" ref="D40:D62" si="15">IF($AE40=2,IF($Y40="","",$Y40),"")</f>
        <v/>
      </c>
      <c r="E40" s="158" t="str">
        <f t="shared" ref="E40:E62" si="16">IF($AE40=3,IF($Y40="","",$Y40),"")</f>
        <v/>
      </c>
      <c r="F40" s="158" t="str">
        <f t="shared" ref="F40:F62" si="17">IF($AE40=4,IF($Y40="","",$Y40),"")</f>
        <v/>
      </c>
      <c r="G40" s="158" t="str">
        <f t="shared" ref="G40:G62" si="18">IF($AE40=5,IF($Y40="","",$Y40),"")</f>
        <v/>
      </c>
      <c r="H40" s="158" t="str">
        <f t="shared" ref="H40:H62" si="19">IF($AE40=6,IF($Y40="","",$Y40),"")</f>
        <v/>
      </c>
      <c r="I40" s="158"/>
      <c r="J40" s="338"/>
      <c r="K40" s="187" t="str">
        <f t="shared" ref="K40:K63" si="20">+IF(AA40="",IF(AF40=2,"1",""),IF(INT(AA40),INT(AA40),"0"))</f>
        <v/>
      </c>
      <c r="L40" s="408" t="str">
        <f t="shared" ref="L40:L63" si="21">+IF(AA40="","",IF(AA40-INT(AA40),AA40-INT(AA40),""))</f>
        <v/>
      </c>
      <c r="M40" s="409"/>
      <c r="N40" s="159" t="str">
        <f t="shared" ref="N40:N63" si="22">IF($AB40="",IF($AF40=2,"式",""),$AB40)</f>
        <v/>
      </c>
      <c r="O40" s="187" t="str">
        <f t="shared" ref="O40:O63" si="23">+IF(AC40="","",IF(INT(AC40),INT(AC40),"0"))</f>
        <v/>
      </c>
      <c r="P40" s="192" t="str">
        <f>+IF(AC40="","",IF(AC40-INT(AC40),AC40-INT(AC40),""))</f>
        <v/>
      </c>
      <c r="Q40" s="389" t="str">
        <f>IF(AD40="","",IF(Y40="共通仮設費",$X$17,AD40))</f>
        <v/>
      </c>
      <c r="R40" s="390"/>
      <c r="S40" s="391"/>
      <c r="T40" s="393"/>
      <c r="U40" s="394"/>
      <c r="V40" s="395"/>
      <c r="AH40" s="244"/>
    </row>
    <row r="41" spans="1:34" s="80" customFormat="1" ht="20.100000000000001" customHeight="1">
      <c r="B41" s="214" t="str">
        <f>IF(AND($AE41=0,$Y41="共通仮設費"),"直接工事費計",IF(AND($AE41=0,$Y41="工事合計"),"工事費計",IF(AND($AE41=0,OR($Y41="本工事費",$Y41="直接工事費")),"本工事費",IF(AND($AE41=0,$Y41="附帯工事費"),$Y41,""))))</f>
        <v/>
      </c>
      <c r="C41" s="158" t="str">
        <f t="shared" si="14"/>
        <v/>
      </c>
      <c r="D41" s="158" t="str">
        <f t="shared" si="15"/>
        <v/>
      </c>
      <c r="E41" s="158" t="str">
        <f t="shared" si="16"/>
        <v/>
      </c>
      <c r="F41" s="158" t="str">
        <f t="shared" si="17"/>
        <v/>
      </c>
      <c r="G41" s="158" t="str">
        <f t="shared" si="18"/>
        <v/>
      </c>
      <c r="H41" s="158" t="str">
        <f t="shared" si="19"/>
        <v/>
      </c>
      <c r="I41" s="158"/>
      <c r="J41" s="335"/>
      <c r="K41" s="184" t="str">
        <f t="shared" si="20"/>
        <v/>
      </c>
      <c r="L41" s="398" t="str">
        <f t="shared" si="21"/>
        <v/>
      </c>
      <c r="M41" s="399"/>
      <c r="N41" s="162" t="str">
        <f t="shared" si="22"/>
        <v/>
      </c>
      <c r="O41" s="184" t="str">
        <f t="shared" si="23"/>
        <v/>
      </c>
      <c r="P41" s="185" t="str">
        <f t="shared" ref="P41:P63" si="24">+IF(AC41="","",IF(AC41-INT(AC41),AC41-INT(AC41),""))</f>
        <v/>
      </c>
      <c r="Q41" s="377" t="str">
        <f>IF(AD41="","",IF(Y41="共通仮設費",$X$17,AD41))</f>
        <v/>
      </c>
      <c r="R41" s="378"/>
      <c r="S41" s="379"/>
      <c r="T41" s="380"/>
      <c r="U41" s="381"/>
      <c r="V41" s="382"/>
      <c r="X41" s="110"/>
      <c r="Y41" s="107"/>
      <c r="AH41" s="244"/>
    </row>
    <row r="42" spans="1:34" s="80" customFormat="1" ht="20.100000000000001" customHeight="1">
      <c r="B42" s="214" t="str">
        <f t="shared" ref="B42:B63" si="25">IF(AND($AE42=0,$Y42="共通仮設費"),"直接工事費計",IF(AND($AE42=0,$Y42="工事合計"),"工事費計",IF(AND($AE42=0,OR($Y42="本工事費",$Y42="直接工事費")),"本工事費",IF(AND($AE42=0,$Y42="附帯工事費"),$Y42,""))))</f>
        <v/>
      </c>
      <c r="C42" s="158" t="str">
        <f t="shared" si="14"/>
        <v/>
      </c>
      <c r="D42" s="158" t="str">
        <f t="shared" si="15"/>
        <v/>
      </c>
      <c r="E42" s="158" t="str">
        <f t="shared" si="16"/>
        <v/>
      </c>
      <c r="F42" s="158" t="str">
        <f t="shared" si="17"/>
        <v/>
      </c>
      <c r="G42" s="158" t="str">
        <f t="shared" si="18"/>
        <v/>
      </c>
      <c r="H42" s="158" t="str">
        <f t="shared" si="19"/>
        <v/>
      </c>
      <c r="I42" s="158"/>
      <c r="J42" s="336"/>
      <c r="K42" s="184" t="str">
        <f t="shared" si="20"/>
        <v/>
      </c>
      <c r="L42" s="398" t="str">
        <f t="shared" si="21"/>
        <v/>
      </c>
      <c r="M42" s="399"/>
      <c r="N42" s="162" t="str">
        <f t="shared" si="22"/>
        <v/>
      </c>
      <c r="O42" s="184" t="str">
        <f t="shared" si="23"/>
        <v/>
      </c>
      <c r="P42" s="185" t="str">
        <f t="shared" si="24"/>
        <v/>
      </c>
      <c r="Q42" s="377" t="str">
        <f t="shared" ref="Q42:Q63" si="26">IF(AD42="","",IF(Y42="共通仮設費",$X$17,AD42))</f>
        <v/>
      </c>
      <c r="R42" s="378"/>
      <c r="S42" s="379"/>
      <c r="T42" s="380"/>
      <c r="U42" s="381"/>
      <c r="V42" s="382"/>
      <c r="X42" s="110"/>
      <c r="Y42" s="107"/>
      <c r="AH42" s="244"/>
    </row>
    <row r="43" spans="1:34" s="80" customFormat="1" ht="20.100000000000001" customHeight="1">
      <c r="B43" s="214" t="str">
        <f t="shared" si="25"/>
        <v/>
      </c>
      <c r="C43" s="158" t="str">
        <f t="shared" si="14"/>
        <v/>
      </c>
      <c r="D43" s="158" t="str">
        <f t="shared" si="15"/>
        <v/>
      </c>
      <c r="E43" s="158" t="str">
        <f t="shared" si="16"/>
        <v/>
      </c>
      <c r="F43" s="158" t="str">
        <f t="shared" si="17"/>
        <v/>
      </c>
      <c r="G43" s="158" t="str">
        <f t="shared" si="18"/>
        <v/>
      </c>
      <c r="H43" s="158" t="str">
        <f t="shared" si="19"/>
        <v/>
      </c>
      <c r="I43" s="158"/>
      <c r="J43" s="336"/>
      <c r="K43" s="184" t="str">
        <f t="shared" si="20"/>
        <v/>
      </c>
      <c r="L43" s="398" t="str">
        <f t="shared" si="21"/>
        <v/>
      </c>
      <c r="M43" s="399"/>
      <c r="N43" s="162" t="str">
        <f t="shared" si="22"/>
        <v/>
      </c>
      <c r="O43" s="184" t="str">
        <f t="shared" si="23"/>
        <v/>
      </c>
      <c r="P43" s="185" t="str">
        <f t="shared" si="24"/>
        <v/>
      </c>
      <c r="Q43" s="377" t="str">
        <f t="shared" si="26"/>
        <v/>
      </c>
      <c r="R43" s="378"/>
      <c r="S43" s="379"/>
      <c r="T43" s="380"/>
      <c r="U43" s="381"/>
      <c r="V43" s="382"/>
      <c r="X43" s="110"/>
      <c r="Y43" s="107"/>
      <c r="AH43" s="244"/>
    </row>
    <row r="44" spans="1:34" s="80" customFormat="1" ht="20.100000000000001" customHeight="1">
      <c r="B44" s="214" t="str">
        <f t="shared" si="25"/>
        <v/>
      </c>
      <c r="C44" s="158" t="str">
        <f t="shared" si="14"/>
        <v/>
      </c>
      <c r="D44" s="158" t="str">
        <f t="shared" si="15"/>
        <v/>
      </c>
      <c r="E44" s="158" t="str">
        <f t="shared" si="16"/>
        <v/>
      </c>
      <c r="F44" s="158" t="str">
        <f t="shared" si="17"/>
        <v/>
      </c>
      <c r="G44" s="158" t="str">
        <f t="shared" si="18"/>
        <v/>
      </c>
      <c r="H44" s="158" t="str">
        <f t="shared" si="19"/>
        <v/>
      </c>
      <c r="I44" s="158"/>
      <c r="J44" s="336"/>
      <c r="K44" s="184" t="str">
        <f t="shared" si="20"/>
        <v/>
      </c>
      <c r="L44" s="398" t="str">
        <f t="shared" si="21"/>
        <v/>
      </c>
      <c r="M44" s="399"/>
      <c r="N44" s="162" t="str">
        <f t="shared" si="22"/>
        <v/>
      </c>
      <c r="O44" s="184" t="str">
        <f t="shared" si="23"/>
        <v/>
      </c>
      <c r="P44" s="185" t="str">
        <f t="shared" si="24"/>
        <v/>
      </c>
      <c r="Q44" s="377" t="str">
        <f t="shared" si="26"/>
        <v/>
      </c>
      <c r="R44" s="378"/>
      <c r="S44" s="379"/>
      <c r="T44" s="380"/>
      <c r="U44" s="381"/>
      <c r="V44" s="382"/>
      <c r="X44" s="110"/>
      <c r="Y44" s="107"/>
      <c r="AH44" s="244"/>
    </row>
    <row r="45" spans="1:34" s="80" customFormat="1" ht="20.100000000000001" customHeight="1">
      <c r="B45" s="214" t="str">
        <f t="shared" si="25"/>
        <v/>
      </c>
      <c r="C45" s="158" t="str">
        <f t="shared" si="14"/>
        <v/>
      </c>
      <c r="D45" s="158" t="str">
        <f t="shared" si="15"/>
        <v/>
      </c>
      <c r="E45" s="158" t="str">
        <f t="shared" si="16"/>
        <v/>
      </c>
      <c r="F45" s="158" t="str">
        <f t="shared" si="17"/>
        <v/>
      </c>
      <c r="G45" s="158" t="str">
        <f t="shared" si="18"/>
        <v/>
      </c>
      <c r="H45" s="158" t="str">
        <f t="shared" si="19"/>
        <v/>
      </c>
      <c r="I45" s="158"/>
      <c r="J45" s="336"/>
      <c r="K45" s="184" t="str">
        <f t="shared" si="20"/>
        <v/>
      </c>
      <c r="L45" s="398" t="str">
        <f t="shared" si="21"/>
        <v/>
      </c>
      <c r="M45" s="399"/>
      <c r="N45" s="162" t="str">
        <f t="shared" si="22"/>
        <v/>
      </c>
      <c r="O45" s="184" t="str">
        <f t="shared" si="23"/>
        <v/>
      </c>
      <c r="P45" s="185" t="str">
        <f t="shared" si="24"/>
        <v/>
      </c>
      <c r="Q45" s="377" t="str">
        <f t="shared" si="26"/>
        <v/>
      </c>
      <c r="R45" s="378"/>
      <c r="S45" s="379"/>
      <c r="T45" s="380"/>
      <c r="U45" s="381"/>
      <c r="V45" s="382"/>
      <c r="X45" s="110"/>
      <c r="Y45" s="107"/>
      <c r="AH45" s="244"/>
    </row>
    <row r="46" spans="1:34" s="80" customFormat="1" ht="20.100000000000001" customHeight="1">
      <c r="B46" s="214" t="str">
        <f t="shared" si="25"/>
        <v/>
      </c>
      <c r="C46" s="158" t="str">
        <f t="shared" si="14"/>
        <v/>
      </c>
      <c r="D46" s="158" t="str">
        <f t="shared" si="15"/>
        <v/>
      </c>
      <c r="E46" s="158" t="str">
        <f t="shared" si="16"/>
        <v/>
      </c>
      <c r="F46" s="158" t="str">
        <f t="shared" si="17"/>
        <v/>
      </c>
      <c r="G46" s="158" t="str">
        <f t="shared" si="18"/>
        <v/>
      </c>
      <c r="H46" s="158" t="str">
        <f t="shared" si="19"/>
        <v/>
      </c>
      <c r="I46" s="158"/>
      <c r="J46" s="336"/>
      <c r="K46" s="184" t="str">
        <f t="shared" si="20"/>
        <v/>
      </c>
      <c r="L46" s="398" t="str">
        <f t="shared" si="21"/>
        <v/>
      </c>
      <c r="M46" s="399"/>
      <c r="N46" s="162" t="str">
        <f t="shared" si="22"/>
        <v/>
      </c>
      <c r="O46" s="184" t="str">
        <f t="shared" si="23"/>
        <v/>
      </c>
      <c r="P46" s="185" t="str">
        <f t="shared" si="24"/>
        <v/>
      </c>
      <c r="Q46" s="377" t="str">
        <f t="shared" si="26"/>
        <v/>
      </c>
      <c r="R46" s="378"/>
      <c r="S46" s="379"/>
      <c r="T46" s="380"/>
      <c r="U46" s="381"/>
      <c r="V46" s="382"/>
      <c r="X46" s="110"/>
      <c r="Y46" s="107"/>
      <c r="AH46" s="244"/>
    </row>
    <row r="47" spans="1:34" ht="20.100000000000001" customHeight="1">
      <c r="B47" s="214" t="str">
        <f t="shared" si="25"/>
        <v/>
      </c>
      <c r="C47" s="158" t="str">
        <f t="shared" si="14"/>
        <v/>
      </c>
      <c r="D47" s="158" t="str">
        <f t="shared" si="15"/>
        <v/>
      </c>
      <c r="E47" s="158" t="str">
        <f t="shared" si="16"/>
        <v/>
      </c>
      <c r="F47" s="158" t="str">
        <f t="shared" si="17"/>
        <v/>
      </c>
      <c r="G47" s="158" t="str">
        <f t="shared" si="18"/>
        <v/>
      </c>
      <c r="H47" s="158" t="str">
        <f t="shared" si="19"/>
        <v/>
      </c>
      <c r="I47" s="158"/>
      <c r="J47" s="335"/>
      <c r="K47" s="184" t="str">
        <f t="shared" si="20"/>
        <v/>
      </c>
      <c r="L47" s="398" t="str">
        <f t="shared" si="21"/>
        <v/>
      </c>
      <c r="M47" s="399"/>
      <c r="N47" s="162" t="str">
        <f t="shared" si="22"/>
        <v/>
      </c>
      <c r="O47" s="184" t="str">
        <f t="shared" si="23"/>
        <v/>
      </c>
      <c r="P47" s="185" t="str">
        <f t="shared" si="24"/>
        <v/>
      </c>
      <c r="Q47" s="377" t="str">
        <f t="shared" si="26"/>
        <v/>
      </c>
      <c r="R47" s="378"/>
      <c r="S47" s="379"/>
      <c r="T47" s="380"/>
      <c r="U47" s="381"/>
      <c r="V47" s="382"/>
      <c r="AH47" s="244"/>
    </row>
    <row r="48" spans="1:34" s="80" customFormat="1" ht="20.100000000000001" customHeight="1">
      <c r="B48" s="214" t="str">
        <f t="shared" si="25"/>
        <v/>
      </c>
      <c r="C48" s="158" t="str">
        <f t="shared" si="14"/>
        <v/>
      </c>
      <c r="D48" s="158" t="str">
        <f t="shared" si="15"/>
        <v/>
      </c>
      <c r="E48" s="158" t="str">
        <f t="shared" si="16"/>
        <v/>
      </c>
      <c r="F48" s="158" t="str">
        <f t="shared" si="17"/>
        <v/>
      </c>
      <c r="G48" s="158" t="str">
        <f t="shared" si="18"/>
        <v/>
      </c>
      <c r="H48" s="158" t="str">
        <f t="shared" si="19"/>
        <v/>
      </c>
      <c r="I48" s="158"/>
      <c r="J48" s="335"/>
      <c r="K48" s="184" t="str">
        <f t="shared" si="20"/>
        <v/>
      </c>
      <c r="L48" s="398" t="str">
        <f t="shared" si="21"/>
        <v/>
      </c>
      <c r="M48" s="399"/>
      <c r="N48" s="162" t="str">
        <f t="shared" si="22"/>
        <v/>
      </c>
      <c r="O48" s="184" t="str">
        <f t="shared" si="23"/>
        <v/>
      </c>
      <c r="P48" s="185" t="str">
        <f t="shared" si="24"/>
        <v/>
      </c>
      <c r="Q48" s="377" t="str">
        <f t="shared" si="26"/>
        <v/>
      </c>
      <c r="R48" s="378"/>
      <c r="S48" s="379"/>
      <c r="T48" s="380"/>
      <c r="U48" s="381"/>
      <c r="V48" s="382"/>
      <c r="X48" s="110"/>
      <c r="Y48" s="107"/>
      <c r="AH48" s="244"/>
    </row>
    <row r="49" spans="2:34" s="80" customFormat="1" ht="20.100000000000001" customHeight="1">
      <c r="B49" s="214" t="str">
        <f t="shared" si="25"/>
        <v/>
      </c>
      <c r="C49" s="158" t="str">
        <f t="shared" si="14"/>
        <v/>
      </c>
      <c r="D49" s="158" t="str">
        <f t="shared" si="15"/>
        <v/>
      </c>
      <c r="E49" s="158" t="str">
        <f t="shared" si="16"/>
        <v/>
      </c>
      <c r="F49" s="158" t="str">
        <f t="shared" si="17"/>
        <v/>
      </c>
      <c r="G49" s="158" t="str">
        <f t="shared" si="18"/>
        <v/>
      </c>
      <c r="H49" s="158" t="str">
        <f t="shared" si="19"/>
        <v/>
      </c>
      <c r="I49" s="158"/>
      <c r="J49" s="336"/>
      <c r="K49" s="184" t="str">
        <f t="shared" si="20"/>
        <v/>
      </c>
      <c r="L49" s="398" t="str">
        <f t="shared" si="21"/>
        <v/>
      </c>
      <c r="M49" s="399"/>
      <c r="N49" s="162" t="str">
        <f t="shared" si="22"/>
        <v/>
      </c>
      <c r="O49" s="184" t="str">
        <f t="shared" si="23"/>
        <v/>
      </c>
      <c r="P49" s="185" t="str">
        <f t="shared" si="24"/>
        <v/>
      </c>
      <c r="Q49" s="377" t="str">
        <f t="shared" si="26"/>
        <v/>
      </c>
      <c r="R49" s="378"/>
      <c r="S49" s="379"/>
      <c r="T49" s="380"/>
      <c r="U49" s="381"/>
      <c r="V49" s="382"/>
      <c r="X49" s="110"/>
      <c r="Y49" s="107"/>
      <c r="AH49" s="244"/>
    </row>
    <row r="50" spans="2:34" s="80" customFormat="1" ht="20.100000000000001" customHeight="1">
      <c r="B50" s="214" t="str">
        <f t="shared" si="25"/>
        <v/>
      </c>
      <c r="C50" s="158" t="str">
        <f t="shared" si="14"/>
        <v/>
      </c>
      <c r="D50" s="158" t="str">
        <f t="shared" si="15"/>
        <v/>
      </c>
      <c r="E50" s="158" t="str">
        <f t="shared" si="16"/>
        <v/>
      </c>
      <c r="F50" s="158" t="str">
        <f t="shared" si="17"/>
        <v/>
      </c>
      <c r="G50" s="158" t="str">
        <f t="shared" si="18"/>
        <v/>
      </c>
      <c r="H50" s="158" t="str">
        <f t="shared" si="19"/>
        <v/>
      </c>
      <c r="I50" s="158"/>
      <c r="J50" s="336"/>
      <c r="K50" s="184" t="str">
        <f t="shared" si="20"/>
        <v/>
      </c>
      <c r="L50" s="398" t="str">
        <f t="shared" si="21"/>
        <v/>
      </c>
      <c r="M50" s="399"/>
      <c r="N50" s="162" t="str">
        <f t="shared" si="22"/>
        <v/>
      </c>
      <c r="O50" s="184" t="str">
        <f t="shared" si="23"/>
        <v/>
      </c>
      <c r="P50" s="185" t="str">
        <f t="shared" si="24"/>
        <v/>
      </c>
      <c r="Q50" s="377" t="str">
        <f t="shared" si="26"/>
        <v/>
      </c>
      <c r="R50" s="378"/>
      <c r="S50" s="379"/>
      <c r="T50" s="380"/>
      <c r="U50" s="381"/>
      <c r="V50" s="382"/>
      <c r="X50" s="110"/>
      <c r="Y50" s="107"/>
      <c r="AH50" s="244"/>
    </row>
    <row r="51" spans="2:34" s="80" customFormat="1" ht="20.100000000000001" customHeight="1">
      <c r="B51" s="214" t="str">
        <f t="shared" si="25"/>
        <v/>
      </c>
      <c r="C51" s="158" t="str">
        <f t="shared" si="14"/>
        <v/>
      </c>
      <c r="D51" s="158" t="str">
        <f t="shared" si="15"/>
        <v/>
      </c>
      <c r="E51" s="158" t="str">
        <f t="shared" si="16"/>
        <v/>
      </c>
      <c r="F51" s="158" t="str">
        <f t="shared" si="17"/>
        <v/>
      </c>
      <c r="G51" s="158" t="str">
        <f t="shared" si="18"/>
        <v/>
      </c>
      <c r="H51" s="158" t="str">
        <f t="shared" si="19"/>
        <v/>
      </c>
      <c r="I51" s="158"/>
      <c r="J51" s="336"/>
      <c r="K51" s="184" t="str">
        <f t="shared" si="20"/>
        <v/>
      </c>
      <c r="L51" s="398" t="str">
        <f t="shared" si="21"/>
        <v/>
      </c>
      <c r="M51" s="399"/>
      <c r="N51" s="162" t="str">
        <f t="shared" si="22"/>
        <v/>
      </c>
      <c r="O51" s="184" t="str">
        <f t="shared" si="23"/>
        <v/>
      </c>
      <c r="P51" s="185" t="str">
        <f t="shared" si="24"/>
        <v/>
      </c>
      <c r="Q51" s="377" t="str">
        <f t="shared" si="26"/>
        <v/>
      </c>
      <c r="R51" s="378"/>
      <c r="S51" s="379"/>
      <c r="T51" s="380"/>
      <c r="U51" s="381"/>
      <c r="V51" s="382"/>
      <c r="X51" s="110"/>
      <c r="Y51" s="107"/>
      <c r="AH51" s="244"/>
    </row>
    <row r="52" spans="2:34" ht="20.100000000000001" customHeight="1">
      <c r="B52" s="214" t="str">
        <f t="shared" si="25"/>
        <v/>
      </c>
      <c r="C52" s="158" t="str">
        <f t="shared" si="14"/>
        <v/>
      </c>
      <c r="D52" s="158" t="str">
        <f t="shared" si="15"/>
        <v/>
      </c>
      <c r="E52" s="158" t="str">
        <f t="shared" si="16"/>
        <v/>
      </c>
      <c r="F52" s="158" t="str">
        <f t="shared" si="17"/>
        <v/>
      </c>
      <c r="G52" s="158" t="str">
        <f t="shared" si="18"/>
        <v/>
      </c>
      <c r="H52" s="158" t="str">
        <f t="shared" si="19"/>
        <v/>
      </c>
      <c r="I52" s="158"/>
      <c r="J52" s="335"/>
      <c r="K52" s="184" t="str">
        <f t="shared" si="20"/>
        <v/>
      </c>
      <c r="L52" s="398" t="str">
        <f t="shared" si="21"/>
        <v/>
      </c>
      <c r="M52" s="399"/>
      <c r="N52" s="162" t="str">
        <f t="shared" si="22"/>
        <v/>
      </c>
      <c r="O52" s="184" t="str">
        <f t="shared" si="23"/>
        <v/>
      </c>
      <c r="P52" s="185" t="str">
        <f t="shared" si="24"/>
        <v/>
      </c>
      <c r="Q52" s="377" t="str">
        <f t="shared" si="26"/>
        <v/>
      </c>
      <c r="R52" s="378"/>
      <c r="S52" s="379"/>
      <c r="T52" s="380"/>
      <c r="U52" s="381"/>
      <c r="V52" s="382"/>
      <c r="AH52" s="244"/>
    </row>
    <row r="53" spans="2:34" s="80" customFormat="1" ht="20.100000000000001" customHeight="1">
      <c r="B53" s="214" t="str">
        <f t="shared" si="25"/>
        <v/>
      </c>
      <c r="C53" s="158" t="str">
        <f t="shared" si="14"/>
        <v/>
      </c>
      <c r="D53" s="158" t="str">
        <f t="shared" si="15"/>
        <v/>
      </c>
      <c r="E53" s="158" t="str">
        <f t="shared" si="16"/>
        <v/>
      </c>
      <c r="F53" s="158" t="str">
        <f t="shared" si="17"/>
        <v/>
      </c>
      <c r="G53" s="158" t="str">
        <f t="shared" si="18"/>
        <v/>
      </c>
      <c r="H53" s="158" t="str">
        <f t="shared" si="19"/>
        <v/>
      </c>
      <c r="I53" s="158"/>
      <c r="J53" s="336"/>
      <c r="K53" s="184" t="str">
        <f t="shared" si="20"/>
        <v/>
      </c>
      <c r="L53" s="398" t="str">
        <f t="shared" si="21"/>
        <v/>
      </c>
      <c r="M53" s="399"/>
      <c r="N53" s="162" t="str">
        <f t="shared" si="22"/>
        <v/>
      </c>
      <c r="O53" s="184" t="str">
        <f t="shared" si="23"/>
        <v/>
      </c>
      <c r="P53" s="185" t="str">
        <f t="shared" si="24"/>
        <v/>
      </c>
      <c r="Q53" s="377" t="str">
        <f t="shared" si="26"/>
        <v/>
      </c>
      <c r="R53" s="378"/>
      <c r="S53" s="379"/>
      <c r="T53" s="380"/>
      <c r="U53" s="381"/>
      <c r="V53" s="382"/>
      <c r="X53" s="110"/>
      <c r="Y53" s="107"/>
      <c r="AH53" s="244"/>
    </row>
    <row r="54" spans="2:34" ht="20.100000000000001" customHeight="1">
      <c r="B54" s="214" t="str">
        <f t="shared" si="25"/>
        <v/>
      </c>
      <c r="C54" s="158" t="str">
        <f t="shared" si="14"/>
        <v/>
      </c>
      <c r="D54" s="158" t="str">
        <f t="shared" si="15"/>
        <v/>
      </c>
      <c r="E54" s="158" t="str">
        <f t="shared" si="16"/>
        <v/>
      </c>
      <c r="F54" s="158" t="str">
        <f t="shared" si="17"/>
        <v/>
      </c>
      <c r="G54" s="158" t="str">
        <f t="shared" si="18"/>
        <v/>
      </c>
      <c r="H54" s="158" t="str">
        <f t="shared" si="19"/>
        <v/>
      </c>
      <c r="I54" s="158"/>
      <c r="J54" s="335"/>
      <c r="K54" s="184" t="str">
        <f t="shared" si="20"/>
        <v/>
      </c>
      <c r="L54" s="398" t="str">
        <f t="shared" si="21"/>
        <v/>
      </c>
      <c r="M54" s="399"/>
      <c r="N54" s="162" t="str">
        <f t="shared" si="22"/>
        <v/>
      </c>
      <c r="O54" s="184" t="str">
        <f t="shared" si="23"/>
        <v/>
      </c>
      <c r="P54" s="185" t="str">
        <f t="shared" si="24"/>
        <v/>
      </c>
      <c r="Q54" s="377" t="str">
        <f t="shared" si="26"/>
        <v/>
      </c>
      <c r="R54" s="378"/>
      <c r="S54" s="379"/>
      <c r="T54" s="380"/>
      <c r="U54" s="381"/>
      <c r="V54" s="382"/>
      <c r="AH54" s="244"/>
    </row>
    <row r="55" spans="2:34" s="80" customFormat="1" ht="20.100000000000001" customHeight="1">
      <c r="B55" s="214" t="str">
        <f t="shared" si="25"/>
        <v/>
      </c>
      <c r="C55" s="158" t="str">
        <f t="shared" si="14"/>
        <v/>
      </c>
      <c r="D55" s="158" t="str">
        <f t="shared" si="15"/>
        <v/>
      </c>
      <c r="E55" s="158" t="str">
        <f t="shared" si="16"/>
        <v/>
      </c>
      <c r="F55" s="158" t="str">
        <f t="shared" si="17"/>
        <v/>
      </c>
      <c r="G55" s="158" t="str">
        <f t="shared" si="18"/>
        <v/>
      </c>
      <c r="H55" s="158" t="str">
        <f t="shared" si="19"/>
        <v/>
      </c>
      <c r="I55" s="158"/>
      <c r="J55" s="336"/>
      <c r="K55" s="184" t="str">
        <f t="shared" si="20"/>
        <v/>
      </c>
      <c r="L55" s="398" t="str">
        <f t="shared" si="21"/>
        <v/>
      </c>
      <c r="M55" s="399"/>
      <c r="N55" s="162" t="str">
        <f t="shared" si="22"/>
        <v/>
      </c>
      <c r="O55" s="184" t="str">
        <f t="shared" si="23"/>
        <v/>
      </c>
      <c r="P55" s="185" t="str">
        <f t="shared" si="24"/>
        <v/>
      </c>
      <c r="Q55" s="377" t="str">
        <f t="shared" si="26"/>
        <v/>
      </c>
      <c r="R55" s="378"/>
      <c r="S55" s="379"/>
      <c r="T55" s="380"/>
      <c r="U55" s="381"/>
      <c r="V55" s="382"/>
      <c r="X55" s="110"/>
      <c r="Y55" s="107"/>
      <c r="AH55" s="244"/>
    </row>
    <row r="56" spans="2:34" ht="20.100000000000001" customHeight="1">
      <c r="B56" s="214" t="str">
        <f t="shared" si="25"/>
        <v/>
      </c>
      <c r="C56" s="158" t="str">
        <f t="shared" si="14"/>
        <v/>
      </c>
      <c r="D56" s="158" t="str">
        <f t="shared" si="15"/>
        <v/>
      </c>
      <c r="E56" s="158" t="str">
        <f t="shared" si="16"/>
        <v/>
      </c>
      <c r="F56" s="158" t="str">
        <f t="shared" si="17"/>
        <v/>
      </c>
      <c r="G56" s="158" t="str">
        <f t="shared" si="18"/>
        <v/>
      </c>
      <c r="H56" s="158" t="str">
        <f t="shared" si="19"/>
        <v/>
      </c>
      <c r="I56" s="158"/>
      <c r="J56" s="335"/>
      <c r="K56" s="184" t="str">
        <f t="shared" si="20"/>
        <v/>
      </c>
      <c r="L56" s="398" t="str">
        <f t="shared" si="21"/>
        <v/>
      </c>
      <c r="M56" s="399"/>
      <c r="N56" s="162" t="str">
        <f t="shared" si="22"/>
        <v/>
      </c>
      <c r="O56" s="184" t="str">
        <f t="shared" si="23"/>
        <v/>
      </c>
      <c r="P56" s="185" t="str">
        <f t="shared" si="24"/>
        <v/>
      </c>
      <c r="Q56" s="377" t="str">
        <f t="shared" si="26"/>
        <v/>
      </c>
      <c r="R56" s="378"/>
      <c r="S56" s="379"/>
      <c r="T56" s="380"/>
      <c r="U56" s="381"/>
      <c r="V56" s="382"/>
      <c r="AH56" s="244"/>
    </row>
    <row r="57" spans="2:34" s="80" customFormat="1" ht="20.100000000000001" customHeight="1">
      <c r="B57" s="214" t="str">
        <f t="shared" si="25"/>
        <v/>
      </c>
      <c r="C57" s="158" t="str">
        <f t="shared" si="14"/>
        <v/>
      </c>
      <c r="D57" s="158" t="str">
        <f t="shared" si="15"/>
        <v/>
      </c>
      <c r="E57" s="158" t="str">
        <f t="shared" si="16"/>
        <v/>
      </c>
      <c r="F57" s="158" t="str">
        <f t="shared" si="17"/>
        <v/>
      </c>
      <c r="G57" s="158" t="str">
        <f t="shared" si="18"/>
        <v/>
      </c>
      <c r="H57" s="158" t="str">
        <f t="shared" si="19"/>
        <v/>
      </c>
      <c r="I57" s="158"/>
      <c r="J57" s="336"/>
      <c r="K57" s="184" t="str">
        <f t="shared" si="20"/>
        <v/>
      </c>
      <c r="L57" s="398" t="str">
        <f t="shared" si="21"/>
        <v/>
      </c>
      <c r="M57" s="399"/>
      <c r="N57" s="162" t="str">
        <f t="shared" si="22"/>
        <v/>
      </c>
      <c r="O57" s="184" t="str">
        <f t="shared" si="23"/>
        <v/>
      </c>
      <c r="P57" s="185" t="str">
        <f t="shared" si="24"/>
        <v/>
      </c>
      <c r="Q57" s="377" t="str">
        <f t="shared" si="26"/>
        <v/>
      </c>
      <c r="R57" s="378"/>
      <c r="S57" s="379"/>
      <c r="T57" s="380"/>
      <c r="U57" s="381"/>
      <c r="V57" s="382"/>
      <c r="X57" s="110"/>
      <c r="Y57" s="107"/>
      <c r="AH57" s="244"/>
    </row>
    <row r="58" spans="2:34" s="80" customFormat="1" ht="20.100000000000001" customHeight="1">
      <c r="B58" s="214" t="str">
        <f t="shared" si="25"/>
        <v/>
      </c>
      <c r="C58" s="158" t="str">
        <f t="shared" si="14"/>
        <v/>
      </c>
      <c r="D58" s="158" t="str">
        <f t="shared" si="15"/>
        <v/>
      </c>
      <c r="E58" s="158" t="str">
        <f t="shared" si="16"/>
        <v/>
      </c>
      <c r="F58" s="158" t="str">
        <f t="shared" si="17"/>
        <v/>
      </c>
      <c r="G58" s="158" t="str">
        <f t="shared" si="18"/>
        <v/>
      </c>
      <c r="H58" s="158" t="str">
        <f t="shared" si="19"/>
        <v/>
      </c>
      <c r="I58" s="158"/>
      <c r="J58" s="336"/>
      <c r="K58" s="184" t="str">
        <f t="shared" si="20"/>
        <v/>
      </c>
      <c r="L58" s="398" t="str">
        <f t="shared" si="21"/>
        <v/>
      </c>
      <c r="M58" s="399"/>
      <c r="N58" s="162" t="str">
        <f t="shared" si="22"/>
        <v/>
      </c>
      <c r="O58" s="184" t="str">
        <f t="shared" si="23"/>
        <v/>
      </c>
      <c r="P58" s="185" t="str">
        <f t="shared" si="24"/>
        <v/>
      </c>
      <c r="Q58" s="377" t="str">
        <f t="shared" si="26"/>
        <v/>
      </c>
      <c r="R58" s="378"/>
      <c r="S58" s="379"/>
      <c r="T58" s="380"/>
      <c r="U58" s="381"/>
      <c r="V58" s="382"/>
      <c r="X58" s="110"/>
      <c r="Y58" s="107"/>
      <c r="AH58" s="244"/>
    </row>
    <row r="59" spans="2:34" s="80" customFormat="1" ht="20.100000000000001" customHeight="1">
      <c r="B59" s="214" t="str">
        <f t="shared" si="25"/>
        <v/>
      </c>
      <c r="C59" s="158" t="str">
        <f t="shared" si="14"/>
        <v/>
      </c>
      <c r="D59" s="158" t="str">
        <f t="shared" si="15"/>
        <v/>
      </c>
      <c r="E59" s="158" t="str">
        <f t="shared" si="16"/>
        <v/>
      </c>
      <c r="F59" s="158" t="str">
        <f t="shared" si="17"/>
        <v/>
      </c>
      <c r="G59" s="158" t="str">
        <f t="shared" si="18"/>
        <v/>
      </c>
      <c r="H59" s="158" t="str">
        <f t="shared" si="19"/>
        <v/>
      </c>
      <c r="I59" s="158"/>
      <c r="J59" s="336"/>
      <c r="K59" s="184" t="str">
        <f t="shared" si="20"/>
        <v/>
      </c>
      <c r="L59" s="398" t="str">
        <f t="shared" si="21"/>
        <v/>
      </c>
      <c r="M59" s="399"/>
      <c r="N59" s="162" t="str">
        <f t="shared" si="22"/>
        <v/>
      </c>
      <c r="O59" s="184" t="str">
        <f t="shared" si="23"/>
        <v/>
      </c>
      <c r="P59" s="185" t="str">
        <f t="shared" si="24"/>
        <v/>
      </c>
      <c r="Q59" s="377" t="str">
        <f t="shared" si="26"/>
        <v/>
      </c>
      <c r="R59" s="378"/>
      <c r="S59" s="379"/>
      <c r="T59" s="380"/>
      <c r="U59" s="381"/>
      <c r="V59" s="382"/>
      <c r="X59" s="110"/>
      <c r="Y59" s="107"/>
      <c r="AH59" s="244"/>
    </row>
    <row r="60" spans="2:34" s="80" customFormat="1" ht="20.100000000000001" customHeight="1">
      <c r="B60" s="214" t="str">
        <f t="shared" si="25"/>
        <v/>
      </c>
      <c r="C60" s="158" t="str">
        <f t="shared" si="14"/>
        <v/>
      </c>
      <c r="D60" s="158" t="str">
        <f t="shared" si="15"/>
        <v/>
      </c>
      <c r="E60" s="158" t="str">
        <f t="shared" si="16"/>
        <v/>
      </c>
      <c r="F60" s="158" t="str">
        <f t="shared" si="17"/>
        <v/>
      </c>
      <c r="G60" s="158" t="str">
        <f t="shared" si="18"/>
        <v/>
      </c>
      <c r="H60" s="158" t="str">
        <f t="shared" si="19"/>
        <v/>
      </c>
      <c r="I60" s="158"/>
      <c r="J60" s="336"/>
      <c r="K60" s="184" t="str">
        <f t="shared" si="20"/>
        <v/>
      </c>
      <c r="L60" s="398" t="str">
        <f t="shared" si="21"/>
        <v/>
      </c>
      <c r="M60" s="399"/>
      <c r="N60" s="162" t="str">
        <f t="shared" si="22"/>
        <v/>
      </c>
      <c r="O60" s="184" t="str">
        <f t="shared" si="23"/>
        <v/>
      </c>
      <c r="P60" s="185" t="str">
        <f t="shared" si="24"/>
        <v/>
      </c>
      <c r="Q60" s="377" t="str">
        <f t="shared" si="26"/>
        <v/>
      </c>
      <c r="R60" s="378"/>
      <c r="S60" s="379"/>
      <c r="T60" s="380"/>
      <c r="U60" s="381"/>
      <c r="V60" s="382"/>
      <c r="X60" s="110"/>
      <c r="Y60" s="107"/>
      <c r="AH60" s="244"/>
    </row>
    <row r="61" spans="2:34" s="80" customFormat="1" ht="20.100000000000001" customHeight="1">
      <c r="B61" s="214" t="str">
        <f t="shared" si="25"/>
        <v/>
      </c>
      <c r="C61" s="158" t="str">
        <f t="shared" si="14"/>
        <v/>
      </c>
      <c r="D61" s="158" t="str">
        <f t="shared" si="15"/>
        <v/>
      </c>
      <c r="E61" s="158" t="str">
        <f t="shared" si="16"/>
        <v/>
      </c>
      <c r="F61" s="158" t="str">
        <f t="shared" si="17"/>
        <v/>
      </c>
      <c r="G61" s="158" t="str">
        <f t="shared" si="18"/>
        <v/>
      </c>
      <c r="H61" s="158" t="str">
        <f t="shared" si="19"/>
        <v/>
      </c>
      <c r="I61" s="158"/>
      <c r="J61" s="336"/>
      <c r="K61" s="184" t="str">
        <f t="shared" si="20"/>
        <v/>
      </c>
      <c r="L61" s="398" t="str">
        <f t="shared" si="21"/>
        <v/>
      </c>
      <c r="M61" s="399"/>
      <c r="N61" s="162" t="str">
        <f t="shared" si="22"/>
        <v/>
      </c>
      <c r="O61" s="184" t="str">
        <f t="shared" si="23"/>
        <v/>
      </c>
      <c r="P61" s="185" t="str">
        <f t="shared" si="24"/>
        <v/>
      </c>
      <c r="Q61" s="377" t="str">
        <f t="shared" si="26"/>
        <v/>
      </c>
      <c r="R61" s="378"/>
      <c r="S61" s="379"/>
      <c r="T61" s="380"/>
      <c r="U61" s="381"/>
      <c r="V61" s="382"/>
      <c r="X61" s="110"/>
      <c r="Y61" s="107"/>
      <c r="AH61" s="244"/>
    </row>
    <row r="62" spans="2:34" s="80" customFormat="1" ht="20.100000000000001" customHeight="1">
      <c r="B62" s="214" t="str">
        <f t="shared" si="25"/>
        <v/>
      </c>
      <c r="C62" s="158" t="str">
        <f t="shared" si="14"/>
        <v/>
      </c>
      <c r="D62" s="158" t="str">
        <f t="shared" si="15"/>
        <v/>
      </c>
      <c r="E62" s="158" t="str">
        <f t="shared" si="16"/>
        <v/>
      </c>
      <c r="F62" s="158" t="str">
        <f t="shared" si="17"/>
        <v/>
      </c>
      <c r="G62" s="158" t="str">
        <f t="shared" si="18"/>
        <v/>
      </c>
      <c r="H62" s="158" t="str">
        <f t="shared" si="19"/>
        <v/>
      </c>
      <c r="I62" s="158"/>
      <c r="J62" s="336"/>
      <c r="K62" s="184" t="str">
        <f t="shared" si="20"/>
        <v/>
      </c>
      <c r="L62" s="398" t="str">
        <f t="shared" si="21"/>
        <v/>
      </c>
      <c r="M62" s="399"/>
      <c r="N62" s="162" t="str">
        <f t="shared" si="22"/>
        <v/>
      </c>
      <c r="O62" s="184" t="str">
        <f t="shared" si="23"/>
        <v/>
      </c>
      <c r="P62" s="185" t="str">
        <f t="shared" si="24"/>
        <v/>
      </c>
      <c r="Q62" s="377" t="str">
        <f t="shared" si="26"/>
        <v/>
      </c>
      <c r="R62" s="378"/>
      <c r="S62" s="379"/>
      <c r="T62" s="380"/>
      <c r="U62" s="381"/>
      <c r="V62" s="382"/>
      <c r="X62" s="110"/>
      <c r="Y62" s="107"/>
      <c r="AH62" s="244"/>
    </row>
    <row r="63" spans="2:34" s="80" customFormat="1" ht="20.100000000000001" customHeight="1" thickBot="1">
      <c r="B63" s="246" t="str">
        <f t="shared" si="25"/>
        <v/>
      </c>
      <c r="C63" s="164" t="str">
        <f t="shared" si="14"/>
        <v/>
      </c>
      <c r="D63" s="164" t="str">
        <f>IF($AE63=2,IF($Y63="","",$Y63),"")</f>
        <v/>
      </c>
      <c r="E63" s="164" t="str">
        <f>IF($AE63=3,IF($Y63="","",$Y63),"")</f>
        <v/>
      </c>
      <c r="F63" s="164" t="str">
        <f>IF($AE63=4,IF($Y63="","",$Y63),"")</f>
        <v/>
      </c>
      <c r="G63" s="164" t="str">
        <f>IF($AE63=5,IF($Y63="","",$Y63),"")</f>
        <v/>
      </c>
      <c r="H63" s="164" t="str">
        <f>IF($AE63=6,IF($Y63="","",$Y63),"")</f>
        <v/>
      </c>
      <c r="I63" s="164"/>
      <c r="J63" s="337"/>
      <c r="K63" s="190" t="str">
        <f t="shared" si="20"/>
        <v/>
      </c>
      <c r="L63" s="400" t="str">
        <f t="shared" si="21"/>
        <v/>
      </c>
      <c r="M63" s="401"/>
      <c r="N63" s="165" t="str">
        <f t="shared" si="22"/>
        <v/>
      </c>
      <c r="O63" s="190" t="str">
        <f t="shared" si="23"/>
        <v/>
      </c>
      <c r="P63" s="191" t="str">
        <f t="shared" si="24"/>
        <v/>
      </c>
      <c r="Q63" s="405" t="str">
        <f t="shared" si="26"/>
        <v/>
      </c>
      <c r="R63" s="406"/>
      <c r="S63" s="407"/>
      <c r="T63" s="402"/>
      <c r="U63" s="403"/>
      <c r="V63" s="404"/>
      <c r="X63" s="110"/>
      <c r="Y63" s="107"/>
      <c r="AH63" s="244"/>
    </row>
    <row r="64" spans="2:34" s="80" customFormat="1" ht="20.100000000000001" customHeight="1">
      <c r="B64" s="167"/>
      <c r="C64" s="168"/>
      <c r="D64" s="168"/>
      <c r="E64" s="168"/>
      <c r="F64" s="168"/>
      <c r="G64" s="168"/>
      <c r="H64" s="168"/>
      <c r="I64" s="168"/>
      <c r="J64" s="168"/>
      <c r="K64" s="169"/>
      <c r="L64" s="170"/>
      <c r="M64" s="170"/>
      <c r="N64" s="170"/>
      <c r="O64" s="169"/>
      <c r="P64" s="170"/>
      <c r="Q64" s="169"/>
      <c r="R64" s="171"/>
      <c r="S64" s="171"/>
      <c r="T64" s="172"/>
      <c r="U64" s="172"/>
      <c r="V64" s="172"/>
      <c r="X64" s="110"/>
      <c r="Y64" s="107"/>
      <c r="AH64" s="157"/>
    </row>
  </sheetData>
  <mergeCells count="136">
    <mergeCell ref="B39:I39"/>
    <mergeCell ref="K17:M17"/>
    <mergeCell ref="K39:M39"/>
    <mergeCell ref="T23:V23"/>
    <mergeCell ref="L23:M23"/>
    <mergeCell ref="Q23:S23"/>
    <mergeCell ref="L20:M20"/>
    <mergeCell ref="L21:M21"/>
    <mergeCell ref="Q20:S20"/>
    <mergeCell ref="Q21:S21"/>
    <mergeCell ref="Q22:S22"/>
    <mergeCell ref="T20:V20"/>
    <mergeCell ref="T21:V21"/>
    <mergeCell ref="T22:V22"/>
    <mergeCell ref="L22:M22"/>
    <mergeCell ref="T25:V25"/>
    <mergeCell ref="Q28:S28"/>
    <mergeCell ref="L29:M29"/>
    <mergeCell ref="C7:H7"/>
    <mergeCell ref="C8:H8"/>
    <mergeCell ref="C9:H9"/>
    <mergeCell ref="C11:H11"/>
    <mergeCell ref="C12:H12"/>
    <mergeCell ref="C4:I4"/>
    <mergeCell ref="T4:V4"/>
    <mergeCell ref="B17:I17"/>
    <mergeCell ref="Q32:S32"/>
    <mergeCell ref="Q39:S39"/>
    <mergeCell ref="L43:M43"/>
    <mergeCell ref="L19:M19"/>
    <mergeCell ref="T47:V47"/>
    <mergeCell ref="T43:V43"/>
    <mergeCell ref="T44:V44"/>
    <mergeCell ref="Q40:S40"/>
    <mergeCell ref="Q41:S41"/>
    <mergeCell ref="Q42:S42"/>
    <mergeCell ref="L30:M30"/>
    <mergeCell ref="L31:M31"/>
    <mergeCell ref="T39:V39"/>
    <mergeCell ref="L32:M32"/>
    <mergeCell ref="T31:V31"/>
    <mergeCell ref="T32:V32"/>
    <mergeCell ref="T30:V30"/>
    <mergeCell ref="Q30:S30"/>
    <mergeCell ref="Q31:S31"/>
    <mergeCell ref="L45:M45"/>
    <mergeCell ref="O39:P39"/>
    <mergeCell ref="L28:M28"/>
    <mergeCell ref="Q25:S25"/>
    <mergeCell ref="Q26:S26"/>
    <mergeCell ref="L50:M50"/>
    <mergeCell ref="T50:V50"/>
    <mergeCell ref="L40:M40"/>
    <mergeCell ref="L47:M47"/>
    <mergeCell ref="T46:V46"/>
    <mergeCell ref="T48:V48"/>
    <mergeCell ref="L49:M49"/>
    <mergeCell ref="T49:V49"/>
    <mergeCell ref="L54:M54"/>
    <mergeCell ref="T54:V54"/>
    <mergeCell ref="T52:V52"/>
    <mergeCell ref="L63:M63"/>
    <mergeCell ref="T63:V63"/>
    <mergeCell ref="L62:M62"/>
    <mergeCell ref="T62:V62"/>
    <mergeCell ref="Q63:S63"/>
    <mergeCell ref="Q62:S62"/>
    <mergeCell ref="L61:M61"/>
    <mergeCell ref="T61:V61"/>
    <mergeCell ref="L59:M59"/>
    <mergeCell ref="T59:V59"/>
    <mergeCell ref="L60:M60"/>
    <mergeCell ref="T60:V60"/>
    <mergeCell ref="L51:M51"/>
    <mergeCell ref="T51:V51"/>
    <mergeCell ref="L52:M52"/>
    <mergeCell ref="Q51:S51"/>
    <mergeCell ref="L55:M55"/>
    <mergeCell ref="T29:V29"/>
    <mergeCell ref="T45:V45"/>
    <mergeCell ref="L46:M46"/>
    <mergeCell ref="L58:M58"/>
    <mergeCell ref="T58:V58"/>
    <mergeCell ref="L57:M57"/>
    <mergeCell ref="L44:M44"/>
    <mergeCell ref="L41:M41"/>
    <mergeCell ref="T41:V41"/>
    <mergeCell ref="L42:M42"/>
    <mergeCell ref="T40:V40"/>
    <mergeCell ref="T42:V42"/>
    <mergeCell ref="T55:V55"/>
    <mergeCell ref="L56:M56"/>
    <mergeCell ref="L53:M53"/>
    <mergeCell ref="T53:V53"/>
    <mergeCell ref="L48:M48"/>
    <mergeCell ref="T56:V56"/>
    <mergeCell ref="T57:V57"/>
    <mergeCell ref="O17:P17"/>
    <mergeCell ref="L18:M18"/>
    <mergeCell ref="Q18:S18"/>
    <mergeCell ref="Q19:S19"/>
    <mergeCell ref="T17:V17"/>
    <mergeCell ref="T18:V18"/>
    <mergeCell ref="T19:V19"/>
    <mergeCell ref="T27:V27"/>
    <mergeCell ref="Q24:S24"/>
    <mergeCell ref="L24:M24"/>
    <mergeCell ref="L26:M26"/>
    <mergeCell ref="L27:M27"/>
    <mergeCell ref="L25:M25"/>
    <mergeCell ref="T26:V26"/>
    <mergeCell ref="Q27:S27"/>
    <mergeCell ref="Q11:T11"/>
    <mergeCell ref="Q61:S61"/>
    <mergeCell ref="Q59:S59"/>
    <mergeCell ref="Q60:S60"/>
    <mergeCell ref="Q47:S47"/>
    <mergeCell ref="Q48:S48"/>
    <mergeCell ref="Q49:S49"/>
    <mergeCell ref="Q50:S50"/>
    <mergeCell ref="Q57:S57"/>
    <mergeCell ref="Q43:S43"/>
    <mergeCell ref="Q44:S44"/>
    <mergeCell ref="Q45:S45"/>
    <mergeCell ref="Q46:S46"/>
    <mergeCell ref="Q58:S58"/>
    <mergeCell ref="Q52:S52"/>
    <mergeCell ref="Q53:S53"/>
    <mergeCell ref="Q54:S54"/>
    <mergeCell ref="Q55:S55"/>
    <mergeCell ref="Q56:S56"/>
    <mergeCell ref="T24:V24"/>
    <mergeCell ref="Q29:S29"/>
    <mergeCell ref="R16:V16"/>
    <mergeCell ref="Q17:S17"/>
    <mergeCell ref="T28:V28"/>
  </mergeCells>
  <phoneticPr fontId="3"/>
  <pageMargins left="0" right="0" top="0.59055118110236227" bottom="0" header="0.31496062992125984" footer="0"/>
  <pageSetup paperSize="9" orientation="landscape" r:id="rId1"/>
  <headerFooter alignWithMargins="0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86"/>
  <sheetViews>
    <sheetView view="pageBreakPreview" zoomScale="75" zoomScaleNormal="100" zoomScaleSheetLayoutView="75" workbookViewId="0">
      <selection sqref="A1:XFD1048576"/>
    </sheetView>
  </sheetViews>
  <sheetFormatPr defaultRowHeight="14.25"/>
  <cols>
    <col min="1" max="1" width="3.75" style="57" customWidth="1"/>
    <col min="2" max="2" width="27.375" style="57" customWidth="1"/>
    <col min="3" max="3" width="25.25" style="57" customWidth="1"/>
    <col min="4" max="4" width="11.625" style="57" customWidth="1"/>
    <col min="5" max="5" width="5.875" style="57" customWidth="1"/>
    <col min="6" max="6" width="14.625" style="57" customWidth="1"/>
    <col min="7" max="7" width="13.375" style="57" customWidth="1"/>
    <col min="8" max="8" width="4.75" style="57" customWidth="1"/>
    <col min="9" max="9" width="18.625" style="57" customWidth="1"/>
    <col min="10" max="10" width="0" style="57" hidden="1" customWidth="1"/>
    <col min="11" max="11" width="13.25" style="57" customWidth="1"/>
    <col min="12" max="12" width="23.75" style="57" customWidth="1"/>
    <col min="13" max="13" width="3.625" style="57" customWidth="1"/>
    <col min="14" max="16384" width="9" style="57"/>
  </cols>
  <sheetData>
    <row r="1" spans="1:19" ht="15" customHeight="1" thickBot="1">
      <c r="A1" s="78"/>
      <c r="B1" s="58"/>
      <c r="C1" s="58"/>
      <c r="D1" s="81"/>
      <c r="E1" s="81"/>
      <c r="F1" s="81"/>
      <c r="G1" s="81"/>
      <c r="H1" s="81"/>
      <c r="I1" s="59"/>
      <c r="J1" s="59" t="s">
        <v>448</v>
      </c>
      <c r="K1" s="59"/>
      <c r="L1" s="60"/>
      <c r="M1" s="78"/>
    </row>
    <row r="2" spans="1:19" ht="15" customHeight="1">
      <c r="A2" s="78"/>
      <c r="B2" s="117" t="s">
        <v>140</v>
      </c>
      <c r="C2" s="431"/>
      <c r="D2" s="432"/>
      <c r="E2" s="432"/>
      <c r="F2" s="432"/>
      <c r="G2" s="432"/>
      <c r="H2" s="432"/>
      <c r="I2" s="432"/>
      <c r="J2" s="63" t="s">
        <v>137</v>
      </c>
      <c r="K2" s="64"/>
      <c r="L2" s="118"/>
      <c r="M2" s="78"/>
    </row>
    <row r="3" spans="1:19" ht="28.5" customHeight="1" thickBot="1">
      <c r="A3" s="78"/>
      <c r="B3" s="88" t="s">
        <v>449</v>
      </c>
      <c r="C3" s="433"/>
      <c r="D3" s="434"/>
      <c r="E3" s="434"/>
      <c r="F3" s="434"/>
      <c r="G3" s="434"/>
      <c r="H3" s="434"/>
      <c r="I3" s="434"/>
      <c r="J3" s="89" t="s">
        <v>138</v>
      </c>
      <c r="K3" s="321"/>
      <c r="L3" s="322"/>
      <c r="M3" s="78"/>
    </row>
    <row r="4" spans="1:19" ht="27" customHeight="1" thickBot="1">
      <c r="A4" s="78"/>
      <c r="B4" s="59"/>
      <c r="C4" s="59"/>
      <c r="D4" s="59"/>
      <c r="E4" s="59"/>
      <c r="F4" s="66"/>
      <c r="G4" s="67"/>
      <c r="H4" s="67"/>
      <c r="I4" s="59"/>
      <c r="J4" s="59" t="s">
        <v>136</v>
      </c>
      <c r="K4" s="65"/>
      <c r="L4" s="59"/>
      <c r="M4" s="78"/>
    </row>
    <row r="5" spans="1:19" ht="21.75" customHeight="1">
      <c r="A5" s="78"/>
      <c r="B5" s="429" t="s">
        <v>103</v>
      </c>
      <c r="C5" s="430"/>
      <c r="D5" s="425" t="s">
        <v>124</v>
      </c>
      <c r="E5" s="426"/>
      <c r="F5" s="91" t="s">
        <v>104</v>
      </c>
      <c r="G5" s="425" t="s">
        <v>105</v>
      </c>
      <c r="H5" s="426"/>
      <c r="I5" s="257" t="s">
        <v>98</v>
      </c>
      <c r="J5" s="257"/>
      <c r="K5" s="421" t="s">
        <v>106</v>
      </c>
      <c r="L5" s="422"/>
      <c r="M5" s="79"/>
    </row>
    <row r="6" spans="1:19" ht="15" customHeight="1">
      <c r="A6" s="78"/>
      <c r="B6" s="423"/>
      <c r="C6" s="424"/>
      <c r="D6" s="136" t="str">
        <f>+IF(O6="","",IF(O6&gt;0,INT(O6),IF(O6&lt;=-1,ROUNDDOWN(O6,0),IF(O6=0,"","-0"))))</f>
        <v/>
      </c>
      <c r="E6" s="128" t="str">
        <f>+IF(OR(O6="",Q6=0),"",Q6)</f>
        <v/>
      </c>
      <c r="F6" s="125"/>
      <c r="G6" s="140" t="str">
        <f t="shared" ref="G6:G41" si="0">+IF(OR(P6="",F6="式"),"",IF(INT(P6),INT(P6),"0"))</f>
        <v/>
      </c>
      <c r="H6" s="132" t="str">
        <f t="shared" ref="H6:H41" si="1">+IF(OR(P6="",F6="式"),"",IF(P6-INT(P6),P6-INT(P6),""))</f>
        <v/>
      </c>
      <c r="I6" s="101" t="str">
        <f t="shared" ref="I6:I41" si="2">IF(O6="","",O6*P6)</f>
        <v/>
      </c>
      <c r="J6" s="144"/>
      <c r="K6" s="119"/>
      <c r="L6" s="99"/>
      <c r="M6" s="78"/>
      <c r="Q6" s="57">
        <f>ABS(O6)-INT(ABS(O6))</f>
        <v>0</v>
      </c>
      <c r="S6" s="323" t="str">
        <f>IF(O6="","",O6*P6)</f>
        <v/>
      </c>
    </row>
    <row r="7" spans="1:19" ht="15" customHeight="1">
      <c r="A7" s="78"/>
      <c r="B7" s="417"/>
      <c r="C7" s="418"/>
      <c r="D7" s="137" t="str">
        <f t="shared" ref="D7:D41" si="3">+IF(O7="","",IF(O7&gt;0,INT(O7),IF(O7&lt;=-1,ROUNDDOWN(O7,0),IF(O7=0,"","-0"))))</f>
        <v/>
      </c>
      <c r="E7" s="129" t="str">
        <f t="shared" ref="E7:E41" si="4">+IF(OR(O7="",Q7=0),"",Q7)</f>
        <v/>
      </c>
      <c r="F7" s="126"/>
      <c r="G7" s="141" t="str">
        <f t="shared" si="0"/>
        <v/>
      </c>
      <c r="H7" s="133" t="str">
        <f t="shared" si="1"/>
        <v/>
      </c>
      <c r="I7" s="102" t="str">
        <f t="shared" si="2"/>
        <v/>
      </c>
      <c r="J7" s="145"/>
      <c r="K7" s="120" t="s">
        <v>139</v>
      </c>
      <c r="L7" s="100"/>
      <c r="M7" s="78"/>
      <c r="Q7" s="57">
        <f t="shared" ref="Q7:Q41" si="5">ABS(O7)-INT(ABS(O7))</f>
        <v>0</v>
      </c>
      <c r="S7" s="323" t="str">
        <f>IF(O7="","",O7*P7)</f>
        <v/>
      </c>
    </row>
    <row r="8" spans="1:19" ht="15" customHeight="1">
      <c r="A8" s="78"/>
      <c r="B8" s="419"/>
      <c r="C8" s="420"/>
      <c r="D8" s="138" t="str">
        <f t="shared" si="3"/>
        <v/>
      </c>
      <c r="E8" s="130" t="str">
        <f t="shared" si="4"/>
        <v/>
      </c>
      <c r="F8" s="127"/>
      <c r="G8" s="142" t="str">
        <f t="shared" si="0"/>
        <v/>
      </c>
      <c r="H8" s="134" t="str">
        <f t="shared" si="1"/>
        <v/>
      </c>
      <c r="I8" s="103" t="str">
        <f t="shared" si="2"/>
        <v/>
      </c>
      <c r="J8" s="146"/>
      <c r="K8" s="121" t="s">
        <v>139</v>
      </c>
      <c r="L8" s="122"/>
      <c r="M8" s="78"/>
      <c r="Q8" s="57">
        <f t="shared" si="5"/>
        <v>0</v>
      </c>
      <c r="S8" s="323" t="str">
        <f>IF(O8="","",O8*P8)</f>
        <v/>
      </c>
    </row>
    <row r="9" spans="1:19" ht="15" customHeight="1">
      <c r="A9" s="78"/>
      <c r="B9" s="423"/>
      <c r="C9" s="424"/>
      <c r="D9" s="136" t="str">
        <f t="shared" si="3"/>
        <v/>
      </c>
      <c r="E9" s="128" t="str">
        <f t="shared" si="4"/>
        <v/>
      </c>
      <c r="F9" s="324"/>
      <c r="G9" s="140" t="str">
        <f t="shared" si="0"/>
        <v/>
      </c>
      <c r="H9" s="132" t="str">
        <f t="shared" si="1"/>
        <v/>
      </c>
      <c r="I9" s="101" t="str">
        <f t="shared" si="2"/>
        <v/>
      </c>
      <c r="J9" s="70"/>
      <c r="K9" s="119" t="s">
        <v>139</v>
      </c>
      <c r="L9" s="99"/>
      <c r="M9" s="78"/>
      <c r="Q9" s="57">
        <f t="shared" si="5"/>
        <v>0</v>
      </c>
      <c r="S9" s="323" t="str">
        <f t="shared" ref="S9:S41" si="6">IF(O9="","",O9*P9)</f>
        <v/>
      </c>
    </row>
    <row r="10" spans="1:19" ht="15" customHeight="1">
      <c r="A10" s="78"/>
      <c r="B10" s="417"/>
      <c r="C10" s="418"/>
      <c r="D10" s="137" t="str">
        <f t="shared" si="3"/>
        <v/>
      </c>
      <c r="E10" s="129" t="str">
        <f t="shared" si="4"/>
        <v/>
      </c>
      <c r="F10" s="325"/>
      <c r="G10" s="141" t="str">
        <f t="shared" si="0"/>
        <v/>
      </c>
      <c r="H10" s="133" t="str">
        <f t="shared" si="1"/>
        <v/>
      </c>
      <c r="I10" s="102" t="str">
        <f t="shared" si="2"/>
        <v/>
      </c>
      <c r="J10" s="87"/>
      <c r="K10" s="120" t="s">
        <v>139</v>
      </c>
      <c r="L10" s="100"/>
      <c r="M10" s="78"/>
      <c r="Q10" s="57">
        <f t="shared" si="5"/>
        <v>0</v>
      </c>
      <c r="S10" s="323" t="str">
        <f t="shared" si="6"/>
        <v/>
      </c>
    </row>
    <row r="11" spans="1:19" ht="15" customHeight="1">
      <c r="A11" s="78"/>
      <c r="B11" s="419"/>
      <c r="C11" s="420"/>
      <c r="D11" s="138" t="str">
        <f t="shared" si="3"/>
        <v/>
      </c>
      <c r="E11" s="130" t="str">
        <f t="shared" si="4"/>
        <v/>
      </c>
      <c r="F11" s="326"/>
      <c r="G11" s="142" t="str">
        <f t="shared" si="0"/>
        <v/>
      </c>
      <c r="H11" s="134" t="str">
        <f t="shared" si="1"/>
        <v/>
      </c>
      <c r="I11" s="103" t="str">
        <f t="shared" si="2"/>
        <v/>
      </c>
      <c r="J11" s="69"/>
      <c r="K11" s="121" t="s">
        <v>139</v>
      </c>
      <c r="L11" s="122"/>
      <c r="M11" s="78"/>
      <c r="Q11" s="57">
        <f t="shared" si="5"/>
        <v>0</v>
      </c>
      <c r="S11" s="323" t="str">
        <f t="shared" si="6"/>
        <v/>
      </c>
    </row>
    <row r="12" spans="1:19" ht="15" customHeight="1">
      <c r="A12" s="78"/>
      <c r="B12" s="423"/>
      <c r="C12" s="424"/>
      <c r="D12" s="136" t="str">
        <f t="shared" si="3"/>
        <v/>
      </c>
      <c r="E12" s="128" t="str">
        <f t="shared" si="4"/>
        <v/>
      </c>
      <c r="F12" s="324"/>
      <c r="G12" s="140" t="str">
        <f t="shared" si="0"/>
        <v/>
      </c>
      <c r="H12" s="132" t="str">
        <f t="shared" si="1"/>
        <v/>
      </c>
      <c r="I12" s="101" t="str">
        <f t="shared" si="2"/>
        <v/>
      </c>
      <c r="J12" s="70"/>
      <c r="K12" s="119"/>
      <c r="L12" s="99"/>
      <c r="M12" s="78"/>
      <c r="Q12" s="57">
        <f t="shared" si="5"/>
        <v>0</v>
      </c>
      <c r="S12" s="323" t="str">
        <f t="shared" si="6"/>
        <v/>
      </c>
    </row>
    <row r="13" spans="1:19" ht="15" customHeight="1">
      <c r="A13" s="78"/>
      <c r="B13" s="417"/>
      <c r="C13" s="418"/>
      <c r="D13" s="137" t="str">
        <f t="shared" si="3"/>
        <v/>
      </c>
      <c r="E13" s="129" t="str">
        <f t="shared" si="4"/>
        <v/>
      </c>
      <c r="F13" s="325"/>
      <c r="G13" s="141" t="str">
        <f t="shared" si="0"/>
        <v/>
      </c>
      <c r="H13" s="133" t="str">
        <f t="shared" si="1"/>
        <v/>
      </c>
      <c r="I13" s="102" t="str">
        <f t="shared" si="2"/>
        <v/>
      </c>
      <c r="J13" s="87"/>
      <c r="K13" s="120"/>
      <c r="L13" s="100"/>
      <c r="M13" s="78"/>
      <c r="Q13" s="57">
        <f t="shared" si="5"/>
        <v>0</v>
      </c>
      <c r="S13" s="323" t="str">
        <f t="shared" si="6"/>
        <v/>
      </c>
    </row>
    <row r="14" spans="1:19" ht="15" customHeight="1">
      <c r="A14" s="78"/>
      <c r="B14" s="419"/>
      <c r="C14" s="420"/>
      <c r="D14" s="138" t="str">
        <f t="shared" si="3"/>
        <v/>
      </c>
      <c r="E14" s="130" t="str">
        <f t="shared" si="4"/>
        <v/>
      </c>
      <c r="F14" s="326"/>
      <c r="G14" s="142" t="str">
        <f t="shared" si="0"/>
        <v/>
      </c>
      <c r="H14" s="134" t="str">
        <f t="shared" si="1"/>
        <v/>
      </c>
      <c r="I14" s="103" t="str">
        <f t="shared" si="2"/>
        <v/>
      </c>
      <c r="J14" s="69"/>
      <c r="K14" s="121"/>
      <c r="L14" s="122"/>
      <c r="M14" s="78"/>
      <c r="Q14" s="57">
        <f t="shared" si="5"/>
        <v>0</v>
      </c>
      <c r="S14" s="323" t="str">
        <f t="shared" si="6"/>
        <v/>
      </c>
    </row>
    <row r="15" spans="1:19" ht="15" customHeight="1">
      <c r="A15" s="78"/>
      <c r="B15" s="423"/>
      <c r="C15" s="424"/>
      <c r="D15" s="136" t="str">
        <f t="shared" si="3"/>
        <v/>
      </c>
      <c r="E15" s="128" t="str">
        <f t="shared" si="4"/>
        <v/>
      </c>
      <c r="F15" s="324"/>
      <c r="G15" s="140" t="str">
        <f t="shared" si="0"/>
        <v/>
      </c>
      <c r="H15" s="132" t="str">
        <f t="shared" si="1"/>
        <v/>
      </c>
      <c r="I15" s="101" t="str">
        <f t="shared" si="2"/>
        <v/>
      </c>
      <c r="J15" s="70"/>
      <c r="K15" s="119"/>
      <c r="L15" s="99"/>
      <c r="M15" s="78"/>
      <c r="Q15" s="57">
        <f t="shared" si="5"/>
        <v>0</v>
      </c>
      <c r="S15" s="323" t="str">
        <f t="shared" si="6"/>
        <v/>
      </c>
    </row>
    <row r="16" spans="1:19" ht="15" customHeight="1">
      <c r="A16" s="78"/>
      <c r="B16" s="417"/>
      <c r="C16" s="418"/>
      <c r="D16" s="137" t="str">
        <f t="shared" si="3"/>
        <v/>
      </c>
      <c r="E16" s="129" t="str">
        <f t="shared" si="4"/>
        <v/>
      </c>
      <c r="F16" s="325"/>
      <c r="G16" s="141" t="str">
        <f t="shared" si="0"/>
        <v/>
      </c>
      <c r="H16" s="133" t="str">
        <f t="shared" si="1"/>
        <v/>
      </c>
      <c r="I16" s="102" t="str">
        <f t="shared" si="2"/>
        <v/>
      </c>
      <c r="J16" s="87"/>
      <c r="K16" s="120"/>
      <c r="L16" s="100"/>
      <c r="M16" s="78"/>
      <c r="Q16" s="57">
        <f t="shared" si="5"/>
        <v>0</v>
      </c>
      <c r="S16" s="323" t="str">
        <f t="shared" si="6"/>
        <v/>
      </c>
    </row>
    <row r="17" spans="1:19" ht="15" customHeight="1">
      <c r="A17" s="78"/>
      <c r="B17" s="419"/>
      <c r="C17" s="420"/>
      <c r="D17" s="138" t="str">
        <f t="shared" si="3"/>
        <v/>
      </c>
      <c r="E17" s="130" t="str">
        <f t="shared" si="4"/>
        <v/>
      </c>
      <c r="F17" s="326"/>
      <c r="G17" s="142" t="str">
        <f t="shared" si="0"/>
        <v/>
      </c>
      <c r="H17" s="134" t="str">
        <f t="shared" si="1"/>
        <v/>
      </c>
      <c r="I17" s="103" t="str">
        <f t="shared" si="2"/>
        <v/>
      </c>
      <c r="J17" s="69"/>
      <c r="K17" s="121"/>
      <c r="L17" s="122"/>
      <c r="M17" s="78"/>
      <c r="Q17" s="57">
        <f t="shared" si="5"/>
        <v>0</v>
      </c>
      <c r="S17" s="323" t="str">
        <f t="shared" si="6"/>
        <v/>
      </c>
    </row>
    <row r="18" spans="1:19" ht="15" customHeight="1">
      <c r="A18" s="78"/>
      <c r="B18" s="423"/>
      <c r="C18" s="424"/>
      <c r="D18" s="136" t="str">
        <f t="shared" si="3"/>
        <v/>
      </c>
      <c r="E18" s="128" t="str">
        <f t="shared" si="4"/>
        <v/>
      </c>
      <c r="F18" s="324"/>
      <c r="G18" s="140" t="str">
        <f t="shared" si="0"/>
        <v/>
      </c>
      <c r="H18" s="132" t="str">
        <f t="shared" si="1"/>
        <v/>
      </c>
      <c r="I18" s="101" t="str">
        <f t="shared" si="2"/>
        <v/>
      </c>
      <c r="J18" s="70"/>
      <c r="K18" s="119"/>
      <c r="L18" s="99"/>
      <c r="M18" s="78"/>
      <c r="Q18" s="57">
        <f t="shared" si="5"/>
        <v>0</v>
      </c>
      <c r="S18" s="323" t="str">
        <f t="shared" si="6"/>
        <v/>
      </c>
    </row>
    <row r="19" spans="1:19" ht="15" customHeight="1">
      <c r="A19" s="78"/>
      <c r="B19" s="417"/>
      <c r="C19" s="418"/>
      <c r="D19" s="137" t="str">
        <f t="shared" si="3"/>
        <v/>
      </c>
      <c r="E19" s="129" t="str">
        <f t="shared" si="4"/>
        <v/>
      </c>
      <c r="F19" s="325"/>
      <c r="G19" s="141" t="str">
        <f t="shared" si="0"/>
        <v/>
      </c>
      <c r="H19" s="133" t="str">
        <f t="shared" si="1"/>
        <v/>
      </c>
      <c r="I19" s="102" t="str">
        <f t="shared" si="2"/>
        <v/>
      </c>
      <c r="J19" s="87"/>
      <c r="K19" s="120"/>
      <c r="L19" s="100"/>
      <c r="M19" s="78"/>
      <c r="Q19" s="57">
        <f t="shared" si="5"/>
        <v>0</v>
      </c>
      <c r="S19" s="323" t="str">
        <f t="shared" si="6"/>
        <v/>
      </c>
    </row>
    <row r="20" spans="1:19" ht="15" customHeight="1">
      <c r="A20" s="78"/>
      <c r="B20" s="419"/>
      <c r="C20" s="420"/>
      <c r="D20" s="138" t="str">
        <f t="shared" si="3"/>
        <v/>
      </c>
      <c r="E20" s="130" t="str">
        <f t="shared" si="4"/>
        <v/>
      </c>
      <c r="F20" s="326"/>
      <c r="G20" s="142" t="str">
        <f t="shared" si="0"/>
        <v/>
      </c>
      <c r="H20" s="134" t="str">
        <f t="shared" si="1"/>
        <v/>
      </c>
      <c r="I20" s="103" t="str">
        <f t="shared" si="2"/>
        <v/>
      </c>
      <c r="J20" s="69"/>
      <c r="K20" s="121"/>
      <c r="L20" s="122"/>
      <c r="M20" s="78"/>
      <c r="Q20" s="57">
        <f t="shared" si="5"/>
        <v>0</v>
      </c>
      <c r="S20" s="323" t="str">
        <f t="shared" si="6"/>
        <v/>
      </c>
    </row>
    <row r="21" spans="1:19" ht="15" customHeight="1">
      <c r="A21" s="78"/>
      <c r="B21" s="423"/>
      <c r="C21" s="424"/>
      <c r="D21" s="136" t="str">
        <f t="shared" si="3"/>
        <v/>
      </c>
      <c r="E21" s="128" t="str">
        <f t="shared" si="4"/>
        <v/>
      </c>
      <c r="F21" s="324"/>
      <c r="G21" s="140" t="str">
        <f t="shared" si="0"/>
        <v/>
      </c>
      <c r="H21" s="132" t="str">
        <f t="shared" si="1"/>
        <v/>
      </c>
      <c r="I21" s="101" t="str">
        <f t="shared" si="2"/>
        <v/>
      </c>
      <c r="J21" s="70"/>
      <c r="K21" s="119"/>
      <c r="L21" s="99"/>
      <c r="M21" s="78"/>
      <c r="Q21" s="57">
        <f t="shared" si="5"/>
        <v>0</v>
      </c>
      <c r="S21" s="323" t="str">
        <f t="shared" si="6"/>
        <v/>
      </c>
    </row>
    <row r="22" spans="1:19" ht="15" customHeight="1">
      <c r="A22" s="78"/>
      <c r="B22" s="417"/>
      <c r="C22" s="418"/>
      <c r="D22" s="137" t="str">
        <f t="shared" si="3"/>
        <v/>
      </c>
      <c r="E22" s="129" t="str">
        <f t="shared" si="4"/>
        <v/>
      </c>
      <c r="F22" s="325"/>
      <c r="G22" s="141" t="str">
        <f t="shared" si="0"/>
        <v/>
      </c>
      <c r="H22" s="133" t="str">
        <f t="shared" si="1"/>
        <v/>
      </c>
      <c r="I22" s="102" t="str">
        <f t="shared" si="2"/>
        <v/>
      </c>
      <c r="J22" s="87"/>
      <c r="K22" s="120"/>
      <c r="L22" s="100"/>
      <c r="M22" s="78"/>
      <c r="Q22" s="57">
        <f t="shared" si="5"/>
        <v>0</v>
      </c>
      <c r="S22" s="323" t="str">
        <f t="shared" si="6"/>
        <v/>
      </c>
    </row>
    <row r="23" spans="1:19" ht="15" customHeight="1">
      <c r="A23" s="78"/>
      <c r="B23" s="419"/>
      <c r="C23" s="420"/>
      <c r="D23" s="138" t="str">
        <f t="shared" si="3"/>
        <v/>
      </c>
      <c r="E23" s="130" t="str">
        <f t="shared" si="4"/>
        <v/>
      </c>
      <c r="F23" s="326"/>
      <c r="G23" s="142" t="str">
        <f t="shared" si="0"/>
        <v/>
      </c>
      <c r="H23" s="134" t="str">
        <f t="shared" si="1"/>
        <v/>
      </c>
      <c r="I23" s="103" t="str">
        <f t="shared" si="2"/>
        <v/>
      </c>
      <c r="J23" s="69"/>
      <c r="K23" s="121"/>
      <c r="L23" s="122"/>
      <c r="M23" s="78"/>
      <c r="Q23" s="57">
        <f t="shared" si="5"/>
        <v>0</v>
      </c>
      <c r="S23" s="323" t="str">
        <f t="shared" si="6"/>
        <v/>
      </c>
    </row>
    <row r="24" spans="1:19" ht="15" customHeight="1">
      <c r="A24" s="78"/>
      <c r="B24" s="423"/>
      <c r="C24" s="424"/>
      <c r="D24" s="136" t="str">
        <f t="shared" si="3"/>
        <v/>
      </c>
      <c r="E24" s="128" t="str">
        <f t="shared" si="4"/>
        <v/>
      </c>
      <c r="F24" s="324"/>
      <c r="G24" s="140" t="str">
        <f t="shared" si="0"/>
        <v/>
      </c>
      <c r="H24" s="132" t="str">
        <f t="shared" si="1"/>
        <v/>
      </c>
      <c r="I24" s="101" t="str">
        <f t="shared" si="2"/>
        <v/>
      </c>
      <c r="J24" s="70"/>
      <c r="K24" s="119"/>
      <c r="L24" s="99"/>
      <c r="M24" s="78"/>
      <c r="Q24" s="57">
        <f t="shared" si="5"/>
        <v>0</v>
      </c>
      <c r="S24" s="323" t="str">
        <f t="shared" si="6"/>
        <v/>
      </c>
    </row>
    <row r="25" spans="1:19" ht="15" customHeight="1">
      <c r="A25" s="78"/>
      <c r="B25" s="417"/>
      <c r="C25" s="418"/>
      <c r="D25" s="137" t="str">
        <f t="shared" si="3"/>
        <v/>
      </c>
      <c r="E25" s="129" t="str">
        <f t="shared" si="4"/>
        <v/>
      </c>
      <c r="F25" s="325"/>
      <c r="G25" s="141" t="str">
        <f t="shared" si="0"/>
        <v/>
      </c>
      <c r="H25" s="133" t="str">
        <f t="shared" si="1"/>
        <v/>
      </c>
      <c r="I25" s="102" t="str">
        <f t="shared" si="2"/>
        <v/>
      </c>
      <c r="J25" s="87"/>
      <c r="K25" s="120"/>
      <c r="L25" s="100"/>
      <c r="M25" s="78"/>
      <c r="Q25" s="57">
        <f t="shared" si="5"/>
        <v>0</v>
      </c>
      <c r="S25" s="323" t="str">
        <f t="shared" si="6"/>
        <v/>
      </c>
    </row>
    <row r="26" spans="1:19" ht="15" customHeight="1">
      <c r="A26" s="78"/>
      <c r="B26" s="419"/>
      <c r="C26" s="420"/>
      <c r="D26" s="138" t="str">
        <f t="shared" si="3"/>
        <v/>
      </c>
      <c r="E26" s="130" t="str">
        <f t="shared" si="4"/>
        <v/>
      </c>
      <c r="F26" s="326"/>
      <c r="G26" s="142" t="str">
        <f t="shared" si="0"/>
        <v/>
      </c>
      <c r="H26" s="134" t="str">
        <f t="shared" si="1"/>
        <v/>
      </c>
      <c r="I26" s="103" t="str">
        <f t="shared" si="2"/>
        <v/>
      </c>
      <c r="J26" s="69"/>
      <c r="K26" s="121"/>
      <c r="L26" s="122"/>
      <c r="M26" s="78"/>
      <c r="Q26" s="57">
        <f t="shared" si="5"/>
        <v>0</v>
      </c>
      <c r="S26" s="323" t="str">
        <f t="shared" si="6"/>
        <v/>
      </c>
    </row>
    <row r="27" spans="1:19" ht="15" customHeight="1">
      <c r="A27" s="78"/>
      <c r="B27" s="423"/>
      <c r="C27" s="424"/>
      <c r="D27" s="136" t="str">
        <f t="shared" si="3"/>
        <v/>
      </c>
      <c r="E27" s="128" t="str">
        <f t="shared" si="4"/>
        <v/>
      </c>
      <c r="F27" s="324"/>
      <c r="G27" s="140" t="str">
        <f t="shared" si="0"/>
        <v/>
      </c>
      <c r="H27" s="132" t="str">
        <f t="shared" si="1"/>
        <v/>
      </c>
      <c r="I27" s="101" t="str">
        <f t="shared" si="2"/>
        <v/>
      </c>
      <c r="J27" s="70"/>
      <c r="K27" s="119"/>
      <c r="L27" s="99"/>
      <c r="M27" s="78"/>
      <c r="Q27" s="57">
        <f t="shared" si="5"/>
        <v>0</v>
      </c>
      <c r="S27" s="323" t="str">
        <f t="shared" si="6"/>
        <v/>
      </c>
    </row>
    <row r="28" spans="1:19" ht="15" customHeight="1">
      <c r="A28" s="78"/>
      <c r="B28" s="417"/>
      <c r="C28" s="418"/>
      <c r="D28" s="137" t="str">
        <f t="shared" si="3"/>
        <v/>
      </c>
      <c r="E28" s="129" t="str">
        <f t="shared" si="4"/>
        <v/>
      </c>
      <c r="F28" s="325"/>
      <c r="G28" s="141" t="str">
        <f t="shared" si="0"/>
        <v/>
      </c>
      <c r="H28" s="133" t="str">
        <f t="shared" si="1"/>
        <v/>
      </c>
      <c r="I28" s="102" t="str">
        <f t="shared" si="2"/>
        <v/>
      </c>
      <c r="J28" s="87"/>
      <c r="K28" s="120"/>
      <c r="L28" s="100"/>
      <c r="M28" s="78"/>
      <c r="Q28" s="57">
        <f t="shared" si="5"/>
        <v>0</v>
      </c>
      <c r="S28" s="323" t="str">
        <f t="shared" si="6"/>
        <v/>
      </c>
    </row>
    <row r="29" spans="1:19" ht="15" customHeight="1">
      <c r="A29" s="78"/>
      <c r="B29" s="419"/>
      <c r="C29" s="420"/>
      <c r="D29" s="138" t="str">
        <f t="shared" si="3"/>
        <v/>
      </c>
      <c r="E29" s="130" t="str">
        <f t="shared" si="4"/>
        <v/>
      </c>
      <c r="F29" s="326"/>
      <c r="G29" s="142" t="str">
        <f t="shared" si="0"/>
        <v/>
      </c>
      <c r="H29" s="134" t="str">
        <f t="shared" si="1"/>
        <v/>
      </c>
      <c r="I29" s="103" t="str">
        <f t="shared" si="2"/>
        <v/>
      </c>
      <c r="J29" s="69"/>
      <c r="K29" s="121"/>
      <c r="L29" s="122"/>
      <c r="M29" s="78"/>
      <c r="Q29" s="57">
        <f t="shared" si="5"/>
        <v>0</v>
      </c>
      <c r="S29" s="323" t="str">
        <f t="shared" si="6"/>
        <v/>
      </c>
    </row>
    <row r="30" spans="1:19" ht="15" customHeight="1">
      <c r="A30" s="78"/>
      <c r="B30" s="423"/>
      <c r="C30" s="424"/>
      <c r="D30" s="136" t="str">
        <f t="shared" si="3"/>
        <v/>
      </c>
      <c r="E30" s="128" t="str">
        <f t="shared" si="4"/>
        <v/>
      </c>
      <c r="F30" s="324"/>
      <c r="G30" s="140" t="str">
        <f t="shared" si="0"/>
        <v/>
      </c>
      <c r="H30" s="132" t="str">
        <f t="shared" si="1"/>
        <v/>
      </c>
      <c r="I30" s="101" t="str">
        <f t="shared" si="2"/>
        <v/>
      </c>
      <c r="J30" s="70"/>
      <c r="K30" s="119"/>
      <c r="L30" s="99"/>
      <c r="M30" s="78"/>
      <c r="Q30" s="57">
        <f t="shared" si="5"/>
        <v>0</v>
      </c>
      <c r="S30" s="323" t="str">
        <f t="shared" si="6"/>
        <v/>
      </c>
    </row>
    <row r="31" spans="1:19" ht="15" customHeight="1">
      <c r="A31" s="78"/>
      <c r="B31" s="417"/>
      <c r="C31" s="418"/>
      <c r="D31" s="137" t="str">
        <f t="shared" si="3"/>
        <v/>
      </c>
      <c r="E31" s="129" t="str">
        <f t="shared" si="4"/>
        <v/>
      </c>
      <c r="F31" s="325"/>
      <c r="G31" s="141" t="str">
        <f t="shared" si="0"/>
        <v/>
      </c>
      <c r="H31" s="133" t="str">
        <f t="shared" si="1"/>
        <v/>
      </c>
      <c r="I31" s="102" t="str">
        <f t="shared" si="2"/>
        <v/>
      </c>
      <c r="J31" s="87"/>
      <c r="K31" s="120"/>
      <c r="L31" s="100"/>
      <c r="M31" s="78"/>
      <c r="Q31" s="57">
        <f t="shared" si="5"/>
        <v>0</v>
      </c>
      <c r="S31" s="323" t="str">
        <f t="shared" si="6"/>
        <v/>
      </c>
    </row>
    <row r="32" spans="1:19" ht="15" customHeight="1">
      <c r="A32" s="78"/>
      <c r="B32" s="419"/>
      <c r="C32" s="420"/>
      <c r="D32" s="138" t="str">
        <f t="shared" si="3"/>
        <v/>
      </c>
      <c r="E32" s="130" t="str">
        <f t="shared" si="4"/>
        <v/>
      </c>
      <c r="F32" s="326"/>
      <c r="G32" s="142" t="str">
        <f t="shared" si="0"/>
        <v/>
      </c>
      <c r="H32" s="134" t="str">
        <f t="shared" si="1"/>
        <v/>
      </c>
      <c r="I32" s="103" t="str">
        <f t="shared" si="2"/>
        <v/>
      </c>
      <c r="J32" s="69"/>
      <c r="K32" s="121"/>
      <c r="L32" s="122"/>
      <c r="M32" s="78"/>
      <c r="Q32" s="57">
        <f t="shared" si="5"/>
        <v>0</v>
      </c>
      <c r="S32" s="323" t="str">
        <f t="shared" si="6"/>
        <v/>
      </c>
    </row>
    <row r="33" spans="1:19" ht="15" customHeight="1">
      <c r="A33" s="78"/>
      <c r="B33" s="423"/>
      <c r="C33" s="424"/>
      <c r="D33" s="136" t="str">
        <f t="shared" si="3"/>
        <v/>
      </c>
      <c r="E33" s="128" t="str">
        <f t="shared" si="4"/>
        <v/>
      </c>
      <c r="F33" s="324"/>
      <c r="G33" s="140" t="str">
        <f t="shared" si="0"/>
        <v/>
      </c>
      <c r="H33" s="132" t="str">
        <f t="shared" si="1"/>
        <v/>
      </c>
      <c r="I33" s="101" t="str">
        <f t="shared" si="2"/>
        <v/>
      </c>
      <c r="J33" s="70"/>
      <c r="K33" s="119"/>
      <c r="L33" s="99"/>
      <c r="M33" s="78"/>
      <c r="Q33" s="57">
        <f t="shared" si="5"/>
        <v>0</v>
      </c>
      <c r="S33" s="323" t="str">
        <f t="shared" si="6"/>
        <v/>
      </c>
    </row>
    <row r="34" spans="1:19" ht="15" customHeight="1">
      <c r="A34" s="78"/>
      <c r="B34" s="417"/>
      <c r="C34" s="418"/>
      <c r="D34" s="137" t="str">
        <f t="shared" si="3"/>
        <v/>
      </c>
      <c r="E34" s="129" t="str">
        <f t="shared" si="4"/>
        <v/>
      </c>
      <c r="F34" s="325"/>
      <c r="G34" s="141" t="str">
        <f t="shared" si="0"/>
        <v/>
      </c>
      <c r="H34" s="133" t="str">
        <f t="shared" si="1"/>
        <v/>
      </c>
      <c r="I34" s="102" t="str">
        <f t="shared" si="2"/>
        <v/>
      </c>
      <c r="J34" s="87"/>
      <c r="K34" s="120"/>
      <c r="L34" s="100"/>
      <c r="M34" s="78"/>
      <c r="Q34" s="57">
        <f t="shared" si="5"/>
        <v>0</v>
      </c>
      <c r="S34" s="323" t="str">
        <f t="shared" si="6"/>
        <v/>
      </c>
    </row>
    <row r="35" spans="1:19" ht="15" customHeight="1">
      <c r="A35" s="78"/>
      <c r="B35" s="419"/>
      <c r="C35" s="420"/>
      <c r="D35" s="138" t="str">
        <f t="shared" si="3"/>
        <v/>
      </c>
      <c r="E35" s="130" t="str">
        <f t="shared" si="4"/>
        <v/>
      </c>
      <c r="F35" s="326"/>
      <c r="G35" s="142" t="str">
        <f t="shared" si="0"/>
        <v/>
      </c>
      <c r="H35" s="134" t="str">
        <f t="shared" si="1"/>
        <v/>
      </c>
      <c r="I35" s="103" t="str">
        <f t="shared" si="2"/>
        <v/>
      </c>
      <c r="J35" s="69"/>
      <c r="K35" s="121"/>
      <c r="L35" s="122"/>
      <c r="M35" s="78"/>
      <c r="Q35" s="57">
        <f t="shared" si="5"/>
        <v>0</v>
      </c>
      <c r="S35" s="323" t="str">
        <f t="shared" si="6"/>
        <v/>
      </c>
    </row>
    <row r="36" spans="1:19" ht="15" customHeight="1">
      <c r="A36" s="78"/>
      <c r="B36" s="423"/>
      <c r="C36" s="424"/>
      <c r="D36" s="136" t="str">
        <f t="shared" si="3"/>
        <v/>
      </c>
      <c r="E36" s="128" t="str">
        <f t="shared" si="4"/>
        <v/>
      </c>
      <c r="F36" s="324"/>
      <c r="G36" s="140" t="str">
        <f t="shared" si="0"/>
        <v/>
      </c>
      <c r="H36" s="132" t="str">
        <f t="shared" si="1"/>
        <v/>
      </c>
      <c r="I36" s="101" t="str">
        <f t="shared" si="2"/>
        <v/>
      </c>
      <c r="J36" s="70"/>
      <c r="K36" s="119"/>
      <c r="L36" s="99"/>
      <c r="M36" s="78"/>
      <c r="Q36" s="57">
        <f t="shared" si="5"/>
        <v>0</v>
      </c>
      <c r="S36" s="323" t="str">
        <f t="shared" si="6"/>
        <v/>
      </c>
    </row>
    <row r="37" spans="1:19" ht="15" customHeight="1">
      <c r="A37" s="78"/>
      <c r="B37" s="417"/>
      <c r="C37" s="418"/>
      <c r="D37" s="137" t="str">
        <f t="shared" si="3"/>
        <v/>
      </c>
      <c r="E37" s="129" t="str">
        <f t="shared" si="4"/>
        <v/>
      </c>
      <c r="F37" s="325"/>
      <c r="G37" s="141" t="str">
        <f t="shared" si="0"/>
        <v/>
      </c>
      <c r="H37" s="133" t="str">
        <f t="shared" si="1"/>
        <v/>
      </c>
      <c r="I37" s="102" t="str">
        <f t="shared" si="2"/>
        <v/>
      </c>
      <c r="J37" s="87"/>
      <c r="K37" s="120"/>
      <c r="L37" s="100"/>
      <c r="M37" s="78"/>
      <c r="Q37" s="57">
        <f t="shared" si="5"/>
        <v>0</v>
      </c>
      <c r="S37" s="323" t="str">
        <f t="shared" si="6"/>
        <v/>
      </c>
    </row>
    <row r="38" spans="1:19" ht="15" customHeight="1">
      <c r="A38" s="78"/>
      <c r="B38" s="419"/>
      <c r="C38" s="420"/>
      <c r="D38" s="138" t="str">
        <f t="shared" si="3"/>
        <v/>
      </c>
      <c r="E38" s="130" t="str">
        <f t="shared" si="4"/>
        <v/>
      </c>
      <c r="F38" s="325"/>
      <c r="G38" s="142" t="str">
        <f t="shared" si="0"/>
        <v/>
      </c>
      <c r="H38" s="134" t="str">
        <f t="shared" si="1"/>
        <v/>
      </c>
      <c r="I38" s="103" t="str">
        <f t="shared" si="2"/>
        <v/>
      </c>
      <c r="J38" s="69"/>
      <c r="K38" s="121"/>
      <c r="L38" s="122"/>
      <c r="M38" s="78"/>
      <c r="Q38" s="57">
        <f t="shared" si="5"/>
        <v>0</v>
      </c>
      <c r="S38" s="323" t="str">
        <f t="shared" si="6"/>
        <v/>
      </c>
    </row>
    <row r="39" spans="1:19" ht="15" customHeight="1">
      <c r="A39" s="78"/>
      <c r="B39" s="417"/>
      <c r="C39" s="418"/>
      <c r="D39" s="136" t="str">
        <f t="shared" si="3"/>
        <v/>
      </c>
      <c r="E39" s="128" t="str">
        <f t="shared" si="4"/>
        <v/>
      </c>
      <c r="F39" s="324"/>
      <c r="G39" s="327" t="str">
        <f t="shared" si="0"/>
        <v/>
      </c>
      <c r="H39" s="132" t="str">
        <f t="shared" si="1"/>
        <v/>
      </c>
      <c r="I39" s="101" t="str">
        <f t="shared" si="2"/>
        <v/>
      </c>
      <c r="J39" s="87"/>
      <c r="K39" s="120"/>
      <c r="L39" s="100"/>
      <c r="M39" s="78"/>
      <c r="Q39" s="57">
        <f t="shared" si="5"/>
        <v>0</v>
      </c>
      <c r="S39" s="323" t="str">
        <f t="shared" si="6"/>
        <v/>
      </c>
    </row>
    <row r="40" spans="1:19" ht="15" customHeight="1">
      <c r="A40" s="78"/>
      <c r="B40" s="417"/>
      <c r="C40" s="418"/>
      <c r="D40" s="137" t="str">
        <f t="shared" si="3"/>
        <v/>
      </c>
      <c r="E40" s="129" t="str">
        <f t="shared" si="4"/>
        <v/>
      </c>
      <c r="F40" s="325"/>
      <c r="G40" s="328" t="str">
        <f t="shared" si="0"/>
        <v/>
      </c>
      <c r="H40" s="133" t="str">
        <f t="shared" si="1"/>
        <v/>
      </c>
      <c r="I40" s="102" t="str">
        <f t="shared" si="2"/>
        <v/>
      </c>
      <c r="J40" s="87"/>
      <c r="K40" s="120"/>
      <c r="L40" s="100"/>
      <c r="M40" s="78"/>
      <c r="Q40" s="57">
        <f t="shared" si="5"/>
        <v>0</v>
      </c>
      <c r="S40" s="323" t="str">
        <f t="shared" si="6"/>
        <v/>
      </c>
    </row>
    <row r="41" spans="1:19" ht="15" customHeight="1" thickBot="1">
      <c r="B41" s="435"/>
      <c r="C41" s="436"/>
      <c r="D41" s="139" t="str">
        <f t="shared" si="3"/>
        <v/>
      </c>
      <c r="E41" s="131" t="str">
        <f t="shared" si="4"/>
        <v/>
      </c>
      <c r="F41" s="329"/>
      <c r="G41" s="330" t="str">
        <f t="shared" si="0"/>
        <v/>
      </c>
      <c r="H41" s="135" t="str">
        <f t="shared" si="1"/>
        <v/>
      </c>
      <c r="I41" s="104" t="str">
        <f t="shared" si="2"/>
        <v/>
      </c>
      <c r="J41" s="71"/>
      <c r="K41" s="123"/>
      <c r="L41" s="124"/>
      <c r="Q41" s="57">
        <f t="shared" si="5"/>
        <v>0</v>
      </c>
      <c r="S41" s="323" t="str">
        <f t="shared" si="6"/>
        <v/>
      </c>
    </row>
    <row r="42" spans="1:19" ht="12.75" customHeight="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9" ht="20.25" customHeight="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1:19" ht="12.95" customHeight="1" thickBot="1">
      <c r="A44" s="78"/>
      <c r="B44" s="58"/>
      <c r="C44" s="58"/>
      <c r="D44" s="81"/>
      <c r="E44" s="81"/>
      <c r="F44" s="81"/>
      <c r="G44" s="81"/>
      <c r="H44" s="81"/>
      <c r="I44" s="59"/>
      <c r="J44" s="59" t="s">
        <v>450</v>
      </c>
      <c r="K44" s="59"/>
      <c r="L44" s="60"/>
      <c r="M44" s="78"/>
    </row>
    <row r="45" spans="1:19" ht="15" customHeight="1">
      <c r="A45" s="78"/>
      <c r="B45" s="117" t="s">
        <v>125</v>
      </c>
      <c r="C45" s="431"/>
      <c r="D45" s="432"/>
      <c r="E45" s="432"/>
      <c r="F45" s="432"/>
      <c r="G45" s="432"/>
      <c r="H45" s="432"/>
      <c r="I45" s="432"/>
      <c r="J45" s="63" t="s">
        <v>137</v>
      </c>
      <c r="K45" s="64"/>
      <c r="L45" s="118"/>
      <c r="M45" s="78"/>
    </row>
    <row r="46" spans="1:19" ht="28.5" customHeight="1" thickBot="1">
      <c r="A46" s="78"/>
      <c r="B46" s="88" t="s">
        <v>451</v>
      </c>
      <c r="C46" s="433"/>
      <c r="D46" s="434"/>
      <c r="E46" s="434"/>
      <c r="F46" s="434"/>
      <c r="G46" s="434"/>
      <c r="H46" s="434"/>
      <c r="I46" s="434"/>
      <c r="J46" s="89" t="s">
        <v>138</v>
      </c>
      <c r="K46" s="331" t="str">
        <f>(IF(LEFT(O45,2)="B3",O44,""))</f>
        <v/>
      </c>
      <c r="L46" s="90" t="str">
        <f>(IF(LEFT(O45,2)="B3","円",""))</f>
        <v/>
      </c>
      <c r="M46" s="78"/>
    </row>
    <row r="47" spans="1:19" ht="26.25" customHeight="1" thickBot="1">
      <c r="A47" s="78"/>
      <c r="B47" s="59"/>
      <c r="C47" s="59"/>
      <c r="D47" s="59"/>
      <c r="E47" s="59"/>
      <c r="F47" s="66"/>
      <c r="G47" s="67"/>
      <c r="H47" s="67"/>
      <c r="I47" s="59"/>
      <c r="J47" s="59" t="s">
        <v>450</v>
      </c>
      <c r="K47" s="65"/>
      <c r="L47" s="59"/>
      <c r="M47" s="78"/>
    </row>
    <row r="48" spans="1:19" ht="21.75" customHeight="1">
      <c r="A48" s="78"/>
      <c r="B48" s="429" t="s">
        <v>103</v>
      </c>
      <c r="C48" s="430"/>
      <c r="D48" s="425" t="s">
        <v>124</v>
      </c>
      <c r="E48" s="426"/>
      <c r="F48" s="91" t="s">
        <v>104</v>
      </c>
      <c r="G48" s="427" t="s">
        <v>105</v>
      </c>
      <c r="H48" s="428"/>
      <c r="I48" s="257" t="s">
        <v>98</v>
      </c>
      <c r="J48" s="257"/>
      <c r="K48" s="421" t="s">
        <v>106</v>
      </c>
      <c r="L48" s="422"/>
      <c r="M48" s="79"/>
    </row>
    <row r="49" spans="1:19" ht="15" customHeight="1">
      <c r="A49" s="78"/>
      <c r="B49" s="423"/>
      <c r="C49" s="424"/>
      <c r="D49" s="136" t="str">
        <f>+IF(O49="","",IF(O49&gt;0,INT(O49),IF(O49&lt;=-1,ROUNDDOWN(O49,0),IF(O49=0,"","-0"))))</f>
        <v/>
      </c>
      <c r="E49" s="128" t="str">
        <f>+IF(OR(O49="",Q49=0),"",Q49)</f>
        <v/>
      </c>
      <c r="F49" s="324"/>
      <c r="G49" s="140" t="str">
        <f>+IF(OR(P49="",F49="式"),"",IF(INT(P49),INT(P49),"0"))</f>
        <v/>
      </c>
      <c r="H49" s="132" t="str">
        <f>+IF(OR(P49="",F49="式"),"",IF(P49-INT(P49),P49-INT(P49),""))</f>
        <v/>
      </c>
      <c r="I49" s="101" t="str">
        <f>(IF(LEFT(O45,2)="B3","",IF(S49="","",S49)))</f>
        <v/>
      </c>
      <c r="J49" s="144"/>
      <c r="K49" s="119"/>
      <c r="L49" s="99"/>
      <c r="M49" s="78"/>
      <c r="Q49" s="57">
        <f>ABS(O49)-INT(ABS(O49))</f>
        <v>0</v>
      </c>
      <c r="S49" s="57" t="str">
        <f>IF(O49="","",O49*P49)</f>
        <v/>
      </c>
    </row>
    <row r="50" spans="1:19" ht="15" customHeight="1">
      <c r="A50" s="78"/>
      <c r="B50" s="417"/>
      <c r="C50" s="418"/>
      <c r="D50" s="137" t="str">
        <f t="shared" ref="D50:D84" si="7">+IF(O50="","",IF(O50&gt;0,INT(O50),IF(O50&lt;=-1,ROUNDDOWN(O50,0),IF(O50=0,"","-0"))))</f>
        <v/>
      </c>
      <c r="E50" s="129" t="str">
        <f t="shared" ref="E50:E84" si="8">+IF(OR(O50="",Q50=0),"",Q50)</f>
        <v/>
      </c>
      <c r="F50" s="325"/>
      <c r="G50" s="141" t="str">
        <f>+IF(OR(P50="",F50="式"),"",IF(INT(P50),INT(P50),"0"))</f>
        <v/>
      </c>
      <c r="H50" s="133" t="str">
        <f>+IF(OR(P50="",F50="式"),"",IF(P50-INT(P50),P50-INT(P50),""))</f>
        <v/>
      </c>
      <c r="I50" s="102" t="str">
        <f>(IF(LEFT(O45,2)="B3","",IF(S50="","",S50)))</f>
        <v/>
      </c>
      <c r="J50" s="145"/>
      <c r="K50" s="120" t="s">
        <v>139</v>
      </c>
      <c r="L50" s="100"/>
      <c r="M50" s="78"/>
      <c r="Q50" s="57">
        <f t="shared" ref="Q50:Q84" si="9">ABS(O50)-INT(ABS(O50))</f>
        <v>0</v>
      </c>
      <c r="S50" s="57" t="str">
        <f t="shared" ref="S50:S84" si="10">IF(O50="","",O50*P50)</f>
        <v/>
      </c>
    </row>
    <row r="51" spans="1:19" ht="15" customHeight="1">
      <c r="A51" s="78"/>
      <c r="B51" s="419"/>
      <c r="C51" s="420"/>
      <c r="D51" s="138" t="str">
        <f t="shared" si="7"/>
        <v/>
      </c>
      <c r="E51" s="130" t="str">
        <f t="shared" si="8"/>
        <v/>
      </c>
      <c r="F51" s="326"/>
      <c r="G51" s="142" t="str">
        <f>+IF(OR(P51="",F51="式"),"",IF(INT(P51),INT(P51),"0"))</f>
        <v/>
      </c>
      <c r="H51" s="134" t="str">
        <f>+IF(OR(P51="",F51="式"),"",IF(P51-INT(P51),P51-INT(P51),""))</f>
        <v/>
      </c>
      <c r="I51" s="102" t="str">
        <f>(IF(LEFT(O45,2)="B3","",IF(S51="","",S51)))</f>
        <v/>
      </c>
      <c r="J51" s="146"/>
      <c r="K51" s="121" t="s">
        <v>139</v>
      </c>
      <c r="L51" s="122"/>
      <c r="M51" s="78"/>
      <c r="Q51" s="57">
        <f t="shared" si="9"/>
        <v>0</v>
      </c>
      <c r="S51" s="57" t="str">
        <f t="shared" si="10"/>
        <v/>
      </c>
    </row>
    <row r="52" spans="1:19" ht="15" customHeight="1">
      <c r="A52" s="78"/>
      <c r="B52" s="423"/>
      <c r="C52" s="424"/>
      <c r="D52" s="136" t="str">
        <f t="shared" si="7"/>
        <v/>
      </c>
      <c r="E52" s="128" t="str">
        <f t="shared" si="8"/>
        <v/>
      </c>
      <c r="F52" s="324"/>
      <c r="G52" s="140" t="str">
        <f t="shared" ref="G52:G84" si="11">+IF(OR(P52="",F52="式"),"",IF(INT(P52),INT(P52),"0"))</f>
        <v/>
      </c>
      <c r="H52" s="132" t="str">
        <f t="shared" ref="H52:H84" si="12">+IF(OR(P52="",F52="式"),"",IF(P52-INT(P52),P52-INT(P52),""))</f>
        <v/>
      </c>
      <c r="I52" s="101" t="str">
        <f>(IF(LEFT(O45,2)="B3","",IF(S52="","",S52)))</f>
        <v/>
      </c>
      <c r="J52" s="70"/>
      <c r="K52" s="119" t="s">
        <v>139</v>
      </c>
      <c r="L52" s="99"/>
      <c r="M52" s="78"/>
      <c r="Q52" s="57">
        <f t="shared" si="9"/>
        <v>0</v>
      </c>
      <c r="S52" s="57" t="str">
        <f t="shared" si="10"/>
        <v/>
      </c>
    </row>
    <row r="53" spans="1:19" ht="15" customHeight="1">
      <c r="A53" s="78"/>
      <c r="B53" s="417"/>
      <c r="C53" s="418"/>
      <c r="D53" s="137" t="str">
        <f t="shared" si="7"/>
        <v/>
      </c>
      <c r="E53" s="129" t="str">
        <f t="shared" si="8"/>
        <v/>
      </c>
      <c r="F53" s="325"/>
      <c r="G53" s="141" t="str">
        <f t="shared" si="11"/>
        <v/>
      </c>
      <c r="H53" s="133" t="str">
        <f t="shared" si="12"/>
        <v/>
      </c>
      <c r="I53" s="102" t="str">
        <f>(IF(LEFT(O45,2)="B3","",IF(S53="","",S53)))</f>
        <v/>
      </c>
      <c r="J53" s="87"/>
      <c r="K53" s="120" t="s">
        <v>139</v>
      </c>
      <c r="L53" s="100"/>
      <c r="M53" s="78"/>
      <c r="Q53" s="57">
        <f t="shared" si="9"/>
        <v>0</v>
      </c>
      <c r="S53" s="57" t="str">
        <f t="shared" si="10"/>
        <v/>
      </c>
    </row>
    <row r="54" spans="1:19" ht="15" customHeight="1">
      <c r="A54" s="78"/>
      <c r="B54" s="419"/>
      <c r="C54" s="420"/>
      <c r="D54" s="138" t="str">
        <f t="shared" si="7"/>
        <v/>
      </c>
      <c r="E54" s="130" t="str">
        <f t="shared" si="8"/>
        <v/>
      </c>
      <c r="F54" s="326"/>
      <c r="G54" s="142" t="str">
        <f t="shared" si="11"/>
        <v/>
      </c>
      <c r="H54" s="134" t="str">
        <f t="shared" si="12"/>
        <v/>
      </c>
      <c r="I54" s="102" t="str">
        <f>(IF(LEFT(O45,2)="B3","",IF(S54="","",S54)))</f>
        <v/>
      </c>
      <c r="J54" s="69"/>
      <c r="K54" s="121" t="s">
        <v>139</v>
      </c>
      <c r="L54" s="122"/>
      <c r="M54" s="78"/>
      <c r="Q54" s="57">
        <f t="shared" si="9"/>
        <v>0</v>
      </c>
      <c r="S54" s="57" t="str">
        <f t="shared" si="10"/>
        <v/>
      </c>
    </row>
    <row r="55" spans="1:19" ht="15" customHeight="1">
      <c r="A55" s="78"/>
      <c r="B55" s="423"/>
      <c r="C55" s="424"/>
      <c r="D55" s="136" t="str">
        <f t="shared" si="7"/>
        <v/>
      </c>
      <c r="E55" s="128" t="str">
        <f t="shared" si="8"/>
        <v/>
      </c>
      <c r="F55" s="324"/>
      <c r="G55" s="140" t="str">
        <f t="shared" si="11"/>
        <v/>
      </c>
      <c r="H55" s="132" t="str">
        <f t="shared" si="12"/>
        <v/>
      </c>
      <c r="I55" s="101" t="str">
        <f>(IF(LEFT(O45,2)="B3","",IF(S55="","",S55)))</f>
        <v/>
      </c>
      <c r="J55" s="70"/>
      <c r="K55" s="119"/>
      <c r="L55" s="99"/>
      <c r="M55" s="78"/>
      <c r="Q55" s="57">
        <f t="shared" si="9"/>
        <v>0</v>
      </c>
      <c r="S55" s="57" t="str">
        <f t="shared" si="10"/>
        <v/>
      </c>
    </row>
    <row r="56" spans="1:19" ht="15" customHeight="1">
      <c r="A56" s="78"/>
      <c r="B56" s="417"/>
      <c r="C56" s="418"/>
      <c r="D56" s="137" t="str">
        <f t="shared" si="7"/>
        <v/>
      </c>
      <c r="E56" s="129" t="str">
        <f t="shared" si="8"/>
        <v/>
      </c>
      <c r="F56" s="325"/>
      <c r="G56" s="141" t="str">
        <f t="shared" si="11"/>
        <v/>
      </c>
      <c r="H56" s="133" t="str">
        <f t="shared" si="12"/>
        <v/>
      </c>
      <c r="I56" s="102" t="str">
        <f>(IF(LEFT(O45,2)="B3","",IF(S56="","",S56)))</f>
        <v/>
      </c>
      <c r="J56" s="87"/>
      <c r="K56" s="120"/>
      <c r="L56" s="100"/>
      <c r="M56" s="78"/>
      <c r="Q56" s="57">
        <f t="shared" si="9"/>
        <v>0</v>
      </c>
      <c r="S56" s="57" t="str">
        <f t="shared" si="10"/>
        <v/>
      </c>
    </row>
    <row r="57" spans="1:19" ht="15" customHeight="1">
      <c r="A57" s="78"/>
      <c r="B57" s="419"/>
      <c r="C57" s="420"/>
      <c r="D57" s="138" t="str">
        <f t="shared" si="7"/>
        <v/>
      </c>
      <c r="E57" s="130" t="str">
        <f t="shared" si="8"/>
        <v/>
      </c>
      <c r="F57" s="326"/>
      <c r="G57" s="142" t="str">
        <f t="shared" si="11"/>
        <v/>
      </c>
      <c r="H57" s="134" t="str">
        <f t="shared" si="12"/>
        <v/>
      </c>
      <c r="I57" s="102" t="str">
        <f>(IF(LEFT(O45,2)="B3","",IF(S57="","",S57)))</f>
        <v/>
      </c>
      <c r="J57" s="69"/>
      <c r="K57" s="121"/>
      <c r="L57" s="122"/>
      <c r="M57" s="78"/>
      <c r="Q57" s="57">
        <f t="shared" si="9"/>
        <v>0</v>
      </c>
      <c r="S57" s="57" t="str">
        <f t="shared" si="10"/>
        <v/>
      </c>
    </row>
    <row r="58" spans="1:19" ht="15" customHeight="1">
      <c r="A58" s="78"/>
      <c r="B58" s="423"/>
      <c r="C58" s="424"/>
      <c r="D58" s="136" t="str">
        <f t="shared" si="7"/>
        <v/>
      </c>
      <c r="E58" s="128" t="str">
        <f t="shared" si="8"/>
        <v/>
      </c>
      <c r="F58" s="324"/>
      <c r="G58" s="140" t="str">
        <f t="shared" si="11"/>
        <v/>
      </c>
      <c r="H58" s="132" t="str">
        <f t="shared" si="12"/>
        <v/>
      </c>
      <c r="I58" s="101" t="str">
        <f>(IF(LEFT(O45,2)="B3","",IF(S58="","",S58)))</f>
        <v/>
      </c>
      <c r="J58" s="70"/>
      <c r="K58" s="119"/>
      <c r="L58" s="99"/>
      <c r="M58" s="78"/>
      <c r="Q58" s="57">
        <f t="shared" si="9"/>
        <v>0</v>
      </c>
      <c r="S58" s="57" t="str">
        <f t="shared" si="10"/>
        <v/>
      </c>
    </row>
    <row r="59" spans="1:19" ht="15" customHeight="1">
      <c r="A59" s="78"/>
      <c r="B59" s="417"/>
      <c r="C59" s="418"/>
      <c r="D59" s="137" t="str">
        <f t="shared" si="7"/>
        <v/>
      </c>
      <c r="E59" s="129" t="str">
        <f t="shared" si="8"/>
        <v/>
      </c>
      <c r="F59" s="325"/>
      <c r="G59" s="141" t="str">
        <f t="shared" si="11"/>
        <v/>
      </c>
      <c r="H59" s="133" t="str">
        <f t="shared" si="12"/>
        <v/>
      </c>
      <c r="I59" s="102" t="str">
        <f>(IF(LEFT(O45,2)="B3","",IF(S59="","",S59)))</f>
        <v/>
      </c>
      <c r="J59" s="87"/>
      <c r="K59" s="120"/>
      <c r="L59" s="100"/>
      <c r="M59" s="78"/>
      <c r="Q59" s="57">
        <f t="shared" si="9"/>
        <v>0</v>
      </c>
      <c r="S59" s="57" t="str">
        <f t="shared" si="10"/>
        <v/>
      </c>
    </row>
    <row r="60" spans="1:19" ht="15" customHeight="1">
      <c r="A60" s="78"/>
      <c r="B60" s="419"/>
      <c r="C60" s="420"/>
      <c r="D60" s="138" t="str">
        <f t="shared" si="7"/>
        <v/>
      </c>
      <c r="E60" s="130" t="str">
        <f t="shared" si="8"/>
        <v/>
      </c>
      <c r="F60" s="326"/>
      <c r="G60" s="142" t="str">
        <f t="shared" si="11"/>
        <v/>
      </c>
      <c r="H60" s="134" t="str">
        <f t="shared" si="12"/>
        <v/>
      </c>
      <c r="I60" s="102" t="str">
        <f>(IF(LEFT(O45,2)="B3","",IF(S60="","",S60)))</f>
        <v/>
      </c>
      <c r="J60" s="69"/>
      <c r="K60" s="121"/>
      <c r="L60" s="122"/>
      <c r="M60" s="78"/>
      <c r="Q60" s="57">
        <f t="shared" si="9"/>
        <v>0</v>
      </c>
      <c r="S60" s="57" t="str">
        <f t="shared" si="10"/>
        <v/>
      </c>
    </row>
    <row r="61" spans="1:19" ht="15" customHeight="1">
      <c r="A61" s="78"/>
      <c r="B61" s="423"/>
      <c r="C61" s="424"/>
      <c r="D61" s="136" t="str">
        <f t="shared" si="7"/>
        <v/>
      </c>
      <c r="E61" s="128" t="str">
        <f t="shared" si="8"/>
        <v/>
      </c>
      <c r="F61" s="324"/>
      <c r="G61" s="140" t="str">
        <f t="shared" si="11"/>
        <v/>
      </c>
      <c r="H61" s="132" t="str">
        <f t="shared" si="12"/>
        <v/>
      </c>
      <c r="I61" s="101" t="str">
        <f>(IF(LEFT(O45,2)="B3","",IF(S61="","",S61)))</f>
        <v/>
      </c>
      <c r="J61" s="70"/>
      <c r="K61" s="119"/>
      <c r="L61" s="99"/>
      <c r="M61" s="78"/>
      <c r="Q61" s="57">
        <f t="shared" si="9"/>
        <v>0</v>
      </c>
      <c r="S61" s="57" t="str">
        <f t="shared" si="10"/>
        <v/>
      </c>
    </row>
    <row r="62" spans="1:19" ht="15" customHeight="1">
      <c r="A62" s="78"/>
      <c r="B62" s="417"/>
      <c r="C62" s="418"/>
      <c r="D62" s="137" t="str">
        <f t="shared" si="7"/>
        <v/>
      </c>
      <c r="E62" s="129" t="str">
        <f t="shared" si="8"/>
        <v/>
      </c>
      <c r="F62" s="325"/>
      <c r="G62" s="141" t="str">
        <f t="shared" si="11"/>
        <v/>
      </c>
      <c r="H62" s="133" t="str">
        <f t="shared" si="12"/>
        <v/>
      </c>
      <c r="I62" s="102" t="str">
        <f>(IF(LEFT(O45,2)="B3","",IF(S62="","",S62)))</f>
        <v/>
      </c>
      <c r="J62" s="87"/>
      <c r="K62" s="120"/>
      <c r="L62" s="100"/>
      <c r="M62" s="78"/>
      <c r="Q62" s="57">
        <f t="shared" si="9"/>
        <v>0</v>
      </c>
      <c r="S62" s="57" t="str">
        <f t="shared" si="10"/>
        <v/>
      </c>
    </row>
    <row r="63" spans="1:19" ht="15" customHeight="1">
      <c r="A63" s="78"/>
      <c r="B63" s="419"/>
      <c r="C63" s="420"/>
      <c r="D63" s="138" t="str">
        <f t="shared" si="7"/>
        <v/>
      </c>
      <c r="E63" s="130" t="str">
        <f t="shared" si="8"/>
        <v/>
      </c>
      <c r="F63" s="326"/>
      <c r="G63" s="142" t="str">
        <f t="shared" si="11"/>
        <v/>
      </c>
      <c r="H63" s="134" t="str">
        <f t="shared" si="12"/>
        <v/>
      </c>
      <c r="I63" s="102" t="str">
        <f>(IF(LEFT(O45,2)="B3","",IF(S63="","",S63)))</f>
        <v/>
      </c>
      <c r="J63" s="69"/>
      <c r="K63" s="121"/>
      <c r="L63" s="122"/>
      <c r="M63" s="78"/>
      <c r="Q63" s="57">
        <f t="shared" si="9"/>
        <v>0</v>
      </c>
      <c r="S63" s="57" t="str">
        <f t="shared" si="10"/>
        <v/>
      </c>
    </row>
    <row r="64" spans="1:19" ht="15" customHeight="1">
      <c r="A64" s="78"/>
      <c r="B64" s="423"/>
      <c r="C64" s="424"/>
      <c r="D64" s="136" t="str">
        <f t="shared" si="7"/>
        <v/>
      </c>
      <c r="E64" s="128" t="str">
        <f t="shared" si="8"/>
        <v/>
      </c>
      <c r="F64" s="324"/>
      <c r="G64" s="140" t="str">
        <f t="shared" si="11"/>
        <v/>
      </c>
      <c r="H64" s="132" t="str">
        <f t="shared" si="12"/>
        <v/>
      </c>
      <c r="I64" s="101" t="str">
        <f>(IF(LEFT(O45,2)="B3","",IF(S64="","",S64)))</f>
        <v/>
      </c>
      <c r="J64" s="70"/>
      <c r="K64" s="119"/>
      <c r="L64" s="99"/>
      <c r="M64" s="78"/>
      <c r="Q64" s="57">
        <f t="shared" si="9"/>
        <v>0</v>
      </c>
      <c r="S64" s="57" t="str">
        <f t="shared" si="10"/>
        <v/>
      </c>
    </row>
    <row r="65" spans="1:19" ht="15" customHeight="1">
      <c r="A65" s="78"/>
      <c r="B65" s="417"/>
      <c r="C65" s="418"/>
      <c r="D65" s="137" t="str">
        <f t="shared" si="7"/>
        <v/>
      </c>
      <c r="E65" s="129" t="str">
        <f t="shared" si="8"/>
        <v/>
      </c>
      <c r="F65" s="325"/>
      <c r="G65" s="141" t="str">
        <f t="shared" si="11"/>
        <v/>
      </c>
      <c r="H65" s="133" t="str">
        <f t="shared" si="12"/>
        <v/>
      </c>
      <c r="I65" s="102" t="str">
        <f>(IF(LEFT(O45,2)="B3","",IF(S65="","",S65)))</f>
        <v/>
      </c>
      <c r="J65" s="87"/>
      <c r="K65" s="120"/>
      <c r="L65" s="100"/>
      <c r="M65" s="78"/>
      <c r="Q65" s="57">
        <f t="shared" si="9"/>
        <v>0</v>
      </c>
      <c r="S65" s="57" t="str">
        <f t="shared" si="10"/>
        <v/>
      </c>
    </row>
    <row r="66" spans="1:19" ht="15" customHeight="1">
      <c r="A66" s="78"/>
      <c r="B66" s="419"/>
      <c r="C66" s="420"/>
      <c r="D66" s="138" t="str">
        <f t="shared" si="7"/>
        <v/>
      </c>
      <c r="E66" s="130" t="str">
        <f t="shared" si="8"/>
        <v/>
      </c>
      <c r="F66" s="326"/>
      <c r="G66" s="142" t="str">
        <f t="shared" si="11"/>
        <v/>
      </c>
      <c r="H66" s="134" t="str">
        <f t="shared" si="12"/>
        <v/>
      </c>
      <c r="I66" s="102" t="str">
        <f>(IF(LEFT(O45,2)="B3","",IF(S66="","",S66)))</f>
        <v/>
      </c>
      <c r="J66" s="69"/>
      <c r="K66" s="121"/>
      <c r="L66" s="122"/>
      <c r="M66" s="78"/>
      <c r="Q66" s="57">
        <f t="shared" si="9"/>
        <v>0</v>
      </c>
      <c r="S66" s="57" t="str">
        <f t="shared" si="10"/>
        <v/>
      </c>
    </row>
    <row r="67" spans="1:19" ht="15" customHeight="1">
      <c r="A67" s="78"/>
      <c r="B67" s="423"/>
      <c r="C67" s="424"/>
      <c r="D67" s="136" t="str">
        <f t="shared" si="7"/>
        <v/>
      </c>
      <c r="E67" s="128" t="str">
        <f t="shared" si="8"/>
        <v/>
      </c>
      <c r="F67" s="324"/>
      <c r="G67" s="140" t="str">
        <f t="shared" si="11"/>
        <v/>
      </c>
      <c r="H67" s="132" t="str">
        <f t="shared" si="12"/>
        <v/>
      </c>
      <c r="I67" s="101" t="str">
        <f>(IF(LEFT(O45,2)="B3","",IF(S67="","",S67)))</f>
        <v/>
      </c>
      <c r="J67" s="70"/>
      <c r="K67" s="119"/>
      <c r="L67" s="99"/>
      <c r="M67" s="78"/>
      <c r="Q67" s="57">
        <f t="shared" si="9"/>
        <v>0</v>
      </c>
      <c r="S67" s="57" t="str">
        <f t="shared" si="10"/>
        <v/>
      </c>
    </row>
    <row r="68" spans="1:19" ht="15" customHeight="1">
      <c r="A68" s="78"/>
      <c r="B68" s="417"/>
      <c r="C68" s="418"/>
      <c r="D68" s="137" t="str">
        <f t="shared" si="7"/>
        <v/>
      </c>
      <c r="E68" s="129" t="str">
        <f t="shared" si="8"/>
        <v/>
      </c>
      <c r="F68" s="325"/>
      <c r="G68" s="141" t="str">
        <f t="shared" si="11"/>
        <v/>
      </c>
      <c r="H68" s="133" t="str">
        <f t="shared" si="12"/>
        <v/>
      </c>
      <c r="I68" s="102" t="str">
        <f>(IF(LEFT(O45,2)="B3","",IF(S68="","",S68)))</f>
        <v/>
      </c>
      <c r="J68" s="87"/>
      <c r="K68" s="120"/>
      <c r="L68" s="100"/>
      <c r="M68" s="78"/>
      <c r="Q68" s="57">
        <f t="shared" si="9"/>
        <v>0</v>
      </c>
      <c r="S68" s="57" t="str">
        <f t="shared" si="10"/>
        <v/>
      </c>
    </row>
    <row r="69" spans="1:19" ht="15" customHeight="1">
      <c r="A69" s="78"/>
      <c r="B69" s="419"/>
      <c r="C69" s="420"/>
      <c r="D69" s="138" t="str">
        <f t="shared" si="7"/>
        <v/>
      </c>
      <c r="E69" s="130" t="str">
        <f t="shared" si="8"/>
        <v/>
      </c>
      <c r="F69" s="326"/>
      <c r="G69" s="142" t="str">
        <f t="shared" si="11"/>
        <v/>
      </c>
      <c r="H69" s="134" t="str">
        <f t="shared" si="12"/>
        <v/>
      </c>
      <c r="I69" s="102" t="str">
        <f>(IF(LEFT(O45,2)="B3","",IF(S69="","",S69)))</f>
        <v/>
      </c>
      <c r="J69" s="69"/>
      <c r="K69" s="121"/>
      <c r="L69" s="122"/>
      <c r="M69" s="78"/>
      <c r="Q69" s="57">
        <f t="shared" si="9"/>
        <v>0</v>
      </c>
      <c r="S69" s="57" t="str">
        <f t="shared" si="10"/>
        <v/>
      </c>
    </row>
    <row r="70" spans="1:19" ht="15" customHeight="1">
      <c r="A70" s="78"/>
      <c r="B70" s="423"/>
      <c r="C70" s="424"/>
      <c r="D70" s="136" t="str">
        <f t="shared" si="7"/>
        <v/>
      </c>
      <c r="E70" s="128" t="str">
        <f t="shared" si="8"/>
        <v/>
      </c>
      <c r="F70" s="324"/>
      <c r="G70" s="140" t="str">
        <f t="shared" si="11"/>
        <v/>
      </c>
      <c r="H70" s="132" t="str">
        <f t="shared" si="12"/>
        <v/>
      </c>
      <c r="I70" s="101" t="str">
        <f>(IF(LEFT(O45,2)="B3","",IF(S70="","",S70)))</f>
        <v/>
      </c>
      <c r="J70" s="70"/>
      <c r="K70" s="119"/>
      <c r="L70" s="99"/>
      <c r="M70" s="78"/>
      <c r="Q70" s="57">
        <f t="shared" si="9"/>
        <v>0</v>
      </c>
      <c r="S70" s="57" t="str">
        <f t="shared" si="10"/>
        <v/>
      </c>
    </row>
    <row r="71" spans="1:19" ht="15" customHeight="1">
      <c r="A71" s="78"/>
      <c r="B71" s="417"/>
      <c r="C71" s="418"/>
      <c r="D71" s="137" t="str">
        <f t="shared" si="7"/>
        <v/>
      </c>
      <c r="E71" s="129" t="str">
        <f t="shared" si="8"/>
        <v/>
      </c>
      <c r="F71" s="325"/>
      <c r="G71" s="141" t="str">
        <f t="shared" si="11"/>
        <v/>
      </c>
      <c r="H71" s="133" t="str">
        <f t="shared" si="12"/>
        <v/>
      </c>
      <c r="I71" s="102" t="str">
        <f>(IF(LEFT(O45,2)="B3","",IF(S71="","",S71)))</f>
        <v/>
      </c>
      <c r="J71" s="87"/>
      <c r="K71" s="120"/>
      <c r="L71" s="100"/>
      <c r="M71" s="78"/>
      <c r="Q71" s="57">
        <f t="shared" si="9"/>
        <v>0</v>
      </c>
      <c r="S71" s="57" t="str">
        <f t="shared" si="10"/>
        <v/>
      </c>
    </row>
    <row r="72" spans="1:19" ht="15" customHeight="1">
      <c r="A72" s="78"/>
      <c r="B72" s="419"/>
      <c r="C72" s="420"/>
      <c r="D72" s="138" t="str">
        <f t="shared" si="7"/>
        <v/>
      </c>
      <c r="E72" s="130" t="str">
        <f t="shared" si="8"/>
        <v/>
      </c>
      <c r="F72" s="326"/>
      <c r="G72" s="142" t="str">
        <f t="shared" si="11"/>
        <v/>
      </c>
      <c r="H72" s="134" t="str">
        <f t="shared" si="12"/>
        <v/>
      </c>
      <c r="I72" s="102" t="str">
        <f>(IF(LEFT(O45,2)="B3","",IF(S72="","",S72)))</f>
        <v/>
      </c>
      <c r="J72" s="69"/>
      <c r="K72" s="121"/>
      <c r="L72" s="122"/>
      <c r="M72" s="78"/>
      <c r="Q72" s="57">
        <f t="shared" si="9"/>
        <v>0</v>
      </c>
      <c r="S72" s="57" t="str">
        <f t="shared" si="10"/>
        <v/>
      </c>
    </row>
    <row r="73" spans="1:19" ht="15" customHeight="1">
      <c r="A73" s="78"/>
      <c r="B73" s="423"/>
      <c r="C73" s="424"/>
      <c r="D73" s="136" t="str">
        <f t="shared" si="7"/>
        <v/>
      </c>
      <c r="E73" s="128" t="str">
        <f t="shared" si="8"/>
        <v/>
      </c>
      <c r="F73" s="324"/>
      <c r="G73" s="140" t="str">
        <f t="shared" si="11"/>
        <v/>
      </c>
      <c r="H73" s="132" t="str">
        <f t="shared" si="12"/>
        <v/>
      </c>
      <c r="I73" s="101" t="str">
        <f>(IF(LEFT(O45,2)="B3","",IF(S73="","",S73)))</f>
        <v/>
      </c>
      <c r="J73" s="70"/>
      <c r="K73" s="119"/>
      <c r="L73" s="99"/>
      <c r="M73" s="78"/>
      <c r="Q73" s="57">
        <f t="shared" si="9"/>
        <v>0</v>
      </c>
      <c r="S73" s="57" t="str">
        <f t="shared" si="10"/>
        <v/>
      </c>
    </row>
    <row r="74" spans="1:19" ht="15" customHeight="1">
      <c r="A74" s="78"/>
      <c r="B74" s="417"/>
      <c r="C74" s="418"/>
      <c r="D74" s="137" t="str">
        <f t="shared" si="7"/>
        <v/>
      </c>
      <c r="E74" s="129" t="str">
        <f t="shared" si="8"/>
        <v/>
      </c>
      <c r="F74" s="325"/>
      <c r="G74" s="141" t="str">
        <f t="shared" si="11"/>
        <v/>
      </c>
      <c r="H74" s="133" t="str">
        <f t="shared" si="12"/>
        <v/>
      </c>
      <c r="I74" s="102" t="str">
        <f>(IF(LEFT(O45,2)="B3","",IF(S74="","",S74)))</f>
        <v/>
      </c>
      <c r="J74" s="87"/>
      <c r="K74" s="120"/>
      <c r="L74" s="100"/>
      <c r="M74" s="78"/>
      <c r="Q74" s="57">
        <f t="shared" si="9"/>
        <v>0</v>
      </c>
      <c r="S74" s="57" t="str">
        <f t="shared" si="10"/>
        <v/>
      </c>
    </row>
    <row r="75" spans="1:19" ht="15" customHeight="1">
      <c r="A75" s="78"/>
      <c r="B75" s="419"/>
      <c r="C75" s="420"/>
      <c r="D75" s="138" t="str">
        <f t="shared" si="7"/>
        <v/>
      </c>
      <c r="E75" s="130" t="str">
        <f t="shared" si="8"/>
        <v/>
      </c>
      <c r="F75" s="326"/>
      <c r="G75" s="142" t="str">
        <f t="shared" si="11"/>
        <v/>
      </c>
      <c r="H75" s="134" t="str">
        <f t="shared" si="12"/>
        <v/>
      </c>
      <c r="I75" s="102" t="str">
        <f>(IF(LEFT(O45,2)="B3","",IF(S75="","",S75)))</f>
        <v/>
      </c>
      <c r="J75" s="69"/>
      <c r="K75" s="121"/>
      <c r="L75" s="122"/>
      <c r="M75" s="78"/>
      <c r="Q75" s="57">
        <f t="shared" si="9"/>
        <v>0</v>
      </c>
      <c r="S75" s="57" t="str">
        <f t="shared" si="10"/>
        <v/>
      </c>
    </row>
    <row r="76" spans="1:19" ht="15" customHeight="1">
      <c r="A76" s="78"/>
      <c r="B76" s="423"/>
      <c r="C76" s="424"/>
      <c r="D76" s="136" t="str">
        <f t="shared" si="7"/>
        <v/>
      </c>
      <c r="E76" s="128" t="str">
        <f t="shared" si="8"/>
        <v/>
      </c>
      <c r="F76" s="324"/>
      <c r="G76" s="140" t="str">
        <f t="shared" si="11"/>
        <v/>
      </c>
      <c r="H76" s="132" t="str">
        <f t="shared" si="12"/>
        <v/>
      </c>
      <c r="I76" s="101" t="str">
        <f>(IF(LEFT(O45,2)="B3","",IF(S76="","",S76)))</f>
        <v/>
      </c>
      <c r="J76" s="70"/>
      <c r="K76" s="119"/>
      <c r="L76" s="99"/>
      <c r="M76" s="78"/>
      <c r="Q76" s="57">
        <f t="shared" si="9"/>
        <v>0</v>
      </c>
      <c r="S76" s="57" t="str">
        <f t="shared" si="10"/>
        <v/>
      </c>
    </row>
    <row r="77" spans="1:19" ht="15" customHeight="1">
      <c r="A77" s="78"/>
      <c r="B77" s="417"/>
      <c r="C77" s="418"/>
      <c r="D77" s="137" t="str">
        <f t="shared" si="7"/>
        <v/>
      </c>
      <c r="E77" s="129" t="str">
        <f t="shared" si="8"/>
        <v/>
      </c>
      <c r="F77" s="325"/>
      <c r="G77" s="141" t="str">
        <f t="shared" si="11"/>
        <v/>
      </c>
      <c r="H77" s="133" t="str">
        <f t="shared" si="12"/>
        <v/>
      </c>
      <c r="I77" s="102" t="str">
        <f>(IF(LEFT(O45,2)="B3","",IF(S77="","",S77)))</f>
        <v/>
      </c>
      <c r="J77" s="87"/>
      <c r="K77" s="120"/>
      <c r="L77" s="100"/>
      <c r="M77" s="78"/>
      <c r="Q77" s="57">
        <f t="shared" si="9"/>
        <v>0</v>
      </c>
      <c r="S77" s="57" t="str">
        <f t="shared" si="10"/>
        <v/>
      </c>
    </row>
    <row r="78" spans="1:19" ht="15" customHeight="1">
      <c r="A78" s="78"/>
      <c r="B78" s="419"/>
      <c r="C78" s="420"/>
      <c r="D78" s="138" t="str">
        <f t="shared" si="7"/>
        <v/>
      </c>
      <c r="E78" s="130" t="str">
        <f t="shared" si="8"/>
        <v/>
      </c>
      <c r="F78" s="326"/>
      <c r="G78" s="142" t="str">
        <f t="shared" si="11"/>
        <v/>
      </c>
      <c r="H78" s="134" t="str">
        <f t="shared" si="12"/>
        <v/>
      </c>
      <c r="I78" s="102" t="str">
        <f>(IF(LEFT(O45,2)="B3","",IF(S78="","",S78)))</f>
        <v/>
      </c>
      <c r="J78" s="69"/>
      <c r="K78" s="121"/>
      <c r="L78" s="122"/>
      <c r="M78" s="78"/>
      <c r="Q78" s="57">
        <f t="shared" si="9"/>
        <v>0</v>
      </c>
      <c r="S78" s="57" t="str">
        <f t="shared" si="10"/>
        <v/>
      </c>
    </row>
    <row r="79" spans="1:19" ht="15" customHeight="1">
      <c r="A79" s="78"/>
      <c r="B79" s="423"/>
      <c r="C79" s="424"/>
      <c r="D79" s="136" t="str">
        <f t="shared" si="7"/>
        <v/>
      </c>
      <c r="E79" s="128" t="str">
        <f t="shared" si="8"/>
        <v/>
      </c>
      <c r="F79" s="324"/>
      <c r="G79" s="140" t="str">
        <f t="shared" si="11"/>
        <v/>
      </c>
      <c r="H79" s="132" t="str">
        <f t="shared" si="12"/>
        <v/>
      </c>
      <c r="I79" s="101" t="str">
        <f>(IF(LEFT(O45,2)="B3","",IF(S79="","",S79)))</f>
        <v/>
      </c>
      <c r="J79" s="70"/>
      <c r="K79" s="119"/>
      <c r="L79" s="99"/>
      <c r="M79" s="78"/>
      <c r="Q79" s="57">
        <f t="shared" si="9"/>
        <v>0</v>
      </c>
      <c r="S79" s="57" t="str">
        <f t="shared" si="10"/>
        <v/>
      </c>
    </row>
    <row r="80" spans="1:19" ht="15" customHeight="1">
      <c r="A80" s="78"/>
      <c r="B80" s="417"/>
      <c r="C80" s="418"/>
      <c r="D80" s="137" t="str">
        <f t="shared" si="7"/>
        <v/>
      </c>
      <c r="E80" s="129" t="str">
        <f t="shared" si="8"/>
        <v/>
      </c>
      <c r="F80" s="325"/>
      <c r="G80" s="141" t="str">
        <f t="shared" si="11"/>
        <v/>
      </c>
      <c r="H80" s="133" t="str">
        <f t="shared" si="12"/>
        <v/>
      </c>
      <c r="I80" s="102" t="str">
        <f>(IF(LEFT(O45,2)="B3","",IF(S80="","",S80)))</f>
        <v/>
      </c>
      <c r="J80" s="87"/>
      <c r="K80" s="120"/>
      <c r="L80" s="100"/>
      <c r="M80" s="78"/>
      <c r="Q80" s="57">
        <f t="shared" si="9"/>
        <v>0</v>
      </c>
      <c r="S80" s="57" t="str">
        <f t="shared" si="10"/>
        <v/>
      </c>
    </row>
    <row r="81" spans="1:19" ht="15" customHeight="1">
      <c r="A81" s="78"/>
      <c r="B81" s="419"/>
      <c r="C81" s="420"/>
      <c r="D81" s="138" t="str">
        <f t="shared" si="7"/>
        <v/>
      </c>
      <c r="E81" s="130" t="str">
        <f t="shared" si="8"/>
        <v/>
      </c>
      <c r="F81" s="326"/>
      <c r="G81" s="142" t="str">
        <f t="shared" si="11"/>
        <v/>
      </c>
      <c r="H81" s="134" t="str">
        <f t="shared" si="12"/>
        <v/>
      </c>
      <c r="I81" s="102" t="str">
        <f>(IF(LEFT(O45,2)="B3","",IF(S81="","",S81)))</f>
        <v/>
      </c>
      <c r="J81" s="69"/>
      <c r="K81" s="121"/>
      <c r="L81" s="122"/>
      <c r="M81" s="78"/>
      <c r="Q81" s="57">
        <f t="shared" si="9"/>
        <v>0</v>
      </c>
      <c r="S81" s="57" t="str">
        <f t="shared" si="10"/>
        <v/>
      </c>
    </row>
    <row r="82" spans="1:19" ht="21" customHeight="1">
      <c r="A82" s="78"/>
      <c r="B82" s="417"/>
      <c r="C82" s="418"/>
      <c r="D82" s="136" t="str">
        <f t="shared" si="7"/>
        <v/>
      </c>
      <c r="E82" s="128" t="str">
        <f t="shared" si="8"/>
        <v/>
      </c>
      <c r="F82" s="325"/>
      <c r="G82" s="140" t="str">
        <f t="shared" si="11"/>
        <v/>
      </c>
      <c r="H82" s="132" t="str">
        <f t="shared" si="12"/>
        <v/>
      </c>
      <c r="I82" s="101" t="str">
        <f>(IF(LEFT(O45,2)="B3","",IF(S82="","",S82)))</f>
        <v/>
      </c>
      <c r="J82" s="87"/>
      <c r="K82" s="120"/>
      <c r="L82" s="100"/>
      <c r="M82" s="78"/>
      <c r="Q82" s="57">
        <f t="shared" si="9"/>
        <v>0</v>
      </c>
      <c r="S82" s="57" t="str">
        <f t="shared" si="10"/>
        <v/>
      </c>
    </row>
    <row r="83" spans="1:19" ht="15" customHeight="1">
      <c r="A83" s="78"/>
      <c r="B83" s="417"/>
      <c r="C83" s="418"/>
      <c r="D83" s="137" t="str">
        <f t="shared" si="7"/>
        <v/>
      </c>
      <c r="E83" s="129" t="str">
        <f t="shared" si="8"/>
        <v/>
      </c>
      <c r="F83" s="325"/>
      <c r="G83" s="141" t="str">
        <f t="shared" si="11"/>
        <v/>
      </c>
      <c r="H83" s="133" t="str">
        <f t="shared" si="12"/>
        <v/>
      </c>
      <c r="I83" s="102" t="str">
        <f>(IF(LEFT(O45,2)="B3","",IF(S83="","",S83)))</f>
        <v/>
      </c>
      <c r="J83" s="87"/>
      <c r="K83" s="120"/>
      <c r="L83" s="100"/>
      <c r="M83" s="78"/>
      <c r="Q83" s="57">
        <f t="shared" si="9"/>
        <v>0</v>
      </c>
      <c r="S83" s="57" t="str">
        <f t="shared" si="10"/>
        <v/>
      </c>
    </row>
    <row r="84" spans="1:19" ht="15" thickBot="1">
      <c r="B84" s="435"/>
      <c r="C84" s="436"/>
      <c r="D84" s="139" t="str">
        <f t="shared" si="7"/>
        <v/>
      </c>
      <c r="E84" s="131" t="str">
        <f t="shared" si="8"/>
        <v/>
      </c>
      <c r="F84" s="329"/>
      <c r="G84" s="143" t="str">
        <f t="shared" si="11"/>
        <v/>
      </c>
      <c r="H84" s="135" t="str">
        <f t="shared" si="12"/>
        <v/>
      </c>
      <c r="I84" s="104" t="str">
        <f>(IF(LEFT(O45,2)="B3","",IF(S84="","",S84)))</f>
        <v/>
      </c>
      <c r="J84" s="71"/>
      <c r="K84" s="123"/>
      <c r="L84" s="124"/>
      <c r="Q84" s="57">
        <f t="shared" si="9"/>
        <v>0</v>
      </c>
      <c r="S84" s="57" t="str">
        <f t="shared" si="10"/>
        <v/>
      </c>
    </row>
    <row r="85" spans="1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1:19" ht="15" customHeight="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</sheetData>
  <mergeCells count="60">
    <mergeCell ref="B82:C82"/>
    <mergeCell ref="B83:C84"/>
    <mergeCell ref="B53:C54"/>
    <mergeCell ref="B55:C55"/>
    <mergeCell ref="B56:C57"/>
    <mergeCell ref="B62:C63"/>
    <mergeCell ref="B64:C64"/>
    <mergeCell ref="B73:C73"/>
    <mergeCell ref="B65:C66"/>
    <mergeCell ref="B67:C67"/>
    <mergeCell ref="B68:C69"/>
    <mergeCell ref="B71:C72"/>
    <mergeCell ref="B77:C78"/>
    <mergeCell ref="B79:C79"/>
    <mergeCell ref="B80:C81"/>
    <mergeCell ref="B74:C75"/>
    <mergeCell ref="K5:L5"/>
    <mergeCell ref="D5:E5"/>
    <mergeCell ref="G5:H5"/>
    <mergeCell ref="B39:C39"/>
    <mergeCell ref="B40:C41"/>
    <mergeCell ref="B13:C14"/>
    <mergeCell ref="B15:C15"/>
    <mergeCell ref="B25:C26"/>
    <mergeCell ref="B9:C9"/>
    <mergeCell ref="B10:C11"/>
    <mergeCell ref="B12:C12"/>
    <mergeCell ref="B27:C27"/>
    <mergeCell ref="B37:C38"/>
    <mergeCell ref="B28:C29"/>
    <mergeCell ref="B30:C30"/>
    <mergeCell ref="B31:C32"/>
    <mergeCell ref="B52:C52"/>
    <mergeCell ref="B58:C58"/>
    <mergeCell ref="B59:C60"/>
    <mergeCell ref="B61:C61"/>
    <mergeCell ref="B70:C70"/>
    <mergeCell ref="B76:C76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C3:I3"/>
    <mergeCell ref="B21:C21"/>
    <mergeCell ref="B22:C23"/>
    <mergeCell ref="B24:C24"/>
    <mergeCell ref="B16:C17"/>
    <mergeCell ref="B18:C18"/>
    <mergeCell ref="B19:C20"/>
    <mergeCell ref="K48:L48"/>
    <mergeCell ref="B49:C49"/>
    <mergeCell ref="B50:C51"/>
    <mergeCell ref="D48:E48"/>
    <mergeCell ref="G48:H48"/>
    <mergeCell ref="B48:C48"/>
  </mergeCells>
  <phoneticPr fontId="3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蓮浦 千春</cp:lastModifiedBy>
  <cp:lastPrinted>2014-11-12T02:56:46Z</cp:lastPrinted>
  <dcterms:created xsi:type="dcterms:W3CDTF">2001-12-08T17:30:14Z</dcterms:created>
  <dcterms:modified xsi:type="dcterms:W3CDTF">2014-11-12T06:25:17Z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2014/11/12</vt:lpwstr>
  </property>
</Properties>
</file>