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330" windowHeight="4530" tabRatio="696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帳票イメージ工種別内訳!$A$1:$Q$72</definedName>
  </definedNames>
  <calcPr calcId="125725"/>
</workbook>
</file>

<file path=xl/calcChain.xml><?xml version="1.0" encoding="utf-8"?>
<calcChain xmlns="http://schemas.openxmlformats.org/spreadsheetml/2006/main">
  <c r="B56" i="13"/>
  <c r="B57"/>
  <c r="B58"/>
  <c r="B59"/>
  <c r="B60"/>
  <c r="B61"/>
  <c r="B62"/>
  <c r="B63"/>
  <c r="B64"/>
  <c r="B65"/>
  <c r="B66"/>
  <c r="B67"/>
  <c r="B68"/>
  <c r="B69"/>
  <c r="B70"/>
  <c r="B55"/>
  <c r="B54"/>
  <c r="B32"/>
  <c r="B33"/>
  <c r="B34"/>
  <c r="B35"/>
  <c r="B36"/>
  <c r="B37"/>
  <c r="B38"/>
  <c r="B39"/>
  <c r="B40"/>
  <c r="B41"/>
  <c r="B42"/>
  <c r="B43"/>
  <c r="B44"/>
  <c r="B45"/>
  <c r="B46"/>
  <c r="B31"/>
  <c r="B30"/>
  <c r="P70" l="1"/>
  <c r="P69"/>
  <c r="P68"/>
  <c r="P67"/>
  <c r="P66"/>
  <c r="P65"/>
  <c r="P64"/>
  <c r="P63"/>
  <c r="P62"/>
  <c r="P61"/>
  <c r="P60"/>
  <c r="P59"/>
  <c r="P58"/>
  <c r="P57"/>
  <c r="P56"/>
  <c r="P55"/>
  <c r="P54"/>
  <c r="P46"/>
  <c r="P45"/>
  <c r="P44"/>
  <c r="P43"/>
  <c r="P42"/>
  <c r="P41"/>
  <c r="P40"/>
  <c r="P39"/>
  <c r="P38"/>
  <c r="P37"/>
  <c r="P36"/>
  <c r="P35"/>
  <c r="P34"/>
  <c r="P33"/>
  <c r="P32"/>
  <c r="P31"/>
  <c r="P30"/>
  <c r="C30"/>
  <c r="D30"/>
  <c r="E30"/>
  <c r="F30"/>
  <c r="G30"/>
  <c r="H30"/>
  <c r="C70"/>
  <c r="C69"/>
  <c r="C68"/>
  <c r="C67"/>
  <c r="C66"/>
  <c r="C65"/>
  <c r="C64"/>
  <c r="C63"/>
  <c r="C62"/>
  <c r="C61"/>
  <c r="C60"/>
  <c r="C59"/>
  <c r="C58"/>
  <c r="C57"/>
  <c r="C56"/>
  <c r="C55"/>
  <c r="C54"/>
  <c r="C46"/>
  <c r="C45"/>
  <c r="C44"/>
  <c r="C43"/>
  <c r="C42"/>
  <c r="C41"/>
  <c r="C40"/>
  <c r="C39"/>
  <c r="C38"/>
  <c r="C37"/>
  <c r="C36"/>
  <c r="C35"/>
  <c r="C34"/>
  <c r="C33"/>
  <c r="C32"/>
  <c r="C31"/>
  <c r="D31"/>
  <c r="E31"/>
  <c r="F31"/>
  <c r="G31"/>
  <c r="H31"/>
  <c r="K30"/>
  <c r="L30"/>
  <c r="M30"/>
  <c r="N30"/>
  <c r="O30"/>
  <c r="J30"/>
  <c r="O70"/>
  <c r="N70"/>
  <c r="M70"/>
  <c r="L70"/>
  <c r="K70"/>
  <c r="J70"/>
  <c r="H70"/>
  <c r="G70"/>
  <c r="F70"/>
  <c r="E70"/>
  <c r="D70"/>
  <c r="O69"/>
  <c r="N69"/>
  <c r="M69"/>
  <c r="L69"/>
  <c r="K69"/>
  <c r="J69"/>
  <c r="H69"/>
  <c r="G69"/>
  <c r="F69"/>
  <c r="E69"/>
  <c r="D69"/>
  <c r="O68"/>
  <c r="N68"/>
  <c r="M68"/>
  <c r="L68"/>
  <c r="K68"/>
  <c r="J68"/>
  <c r="H68"/>
  <c r="G68"/>
  <c r="F68"/>
  <c r="E68"/>
  <c r="D68"/>
  <c r="O67"/>
  <c r="N67"/>
  <c r="M67"/>
  <c r="L67"/>
  <c r="K67"/>
  <c r="J67"/>
  <c r="H67"/>
  <c r="G67"/>
  <c r="F67"/>
  <c r="E67"/>
  <c r="D67"/>
  <c r="O66"/>
  <c r="N66"/>
  <c r="M66"/>
  <c r="L66"/>
  <c r="K66"/>
  <c r="J66"/>
  <c r="H66"/>
  <c r="G66"/>
  <c r="F66"/>
  <c r="E66"/>
  <c r="D66"/>
  <c r="O65"/>
  <c r="N65"/>
  <c r="M65"/>
  <c r="L65"/>
  <c r="K65"/>
  <c r="J65"/>
  <c r="H65"/>
  <c r="G65"/>
  <c r="F65"/>
  <c r="E65"/>
  <c r="D65"/>
  <c r="O64"/>
  <c r="N64"/>
  <c r="M64"/>
  <c r="L64"/>
  <c r="K64"/>
  <c r="J64"/>
  <c r="H64"/>
  <c r="G64"/>
  <c r="F64"/>
  <c r="E64"/>
  <c r="D64"/>
  <c r="O63"/>
  <c r="N63"/>
  <c r="M63"/>
  <c r="L63"/>
  <c r="K63"/>
  <c r="J63"/>
  <c r="H63"/>
  <c r="G63"/>
  <c r="F63"/>
  <c r="E63"/>
  <c r="D63"/>
  <c r="O62"/>
  <c r="N62"/>
  <c r="M62"/>
  <c r="L62"/>
  <c r="K62"/>
  <c r="J62"/>
  <c r="H62"/>
  <c r="G62"/>
  <c r="F62"/>
  <c r="E62"/>
  <c r="D62"/>
  <c r="O61"/>
  <c r="N61"/>
  <c r="M61"/>
  <c r="L61"/>
  <c r="K61"/>
  <c r="J61"/>
  <c r="H61"/>
  <c r="G61"/>
  <c r="F61"/>
  <c r="E61"/>
  <c r="D61"/>
  <c r="O60"/>
  <c r="N60"/>
  <c r="M60"/>
  <c r="L60"/>
  <c r="K60"/>
  <c r="J60"/>
  <c r="H60"/>
  <c r="G60"/>
  <c r="F60"/>
  <c r="E60"/>
  <c r="D60"/>
  <c r="O59"/>
  <c r="N59"/>
  <c r="M59"/>
  <c r="L59"/>
  <c r="K59"/>
  <c r="J59"/>
  <c r="H59"/>
  <c r="G59"/>
  <c r="F59"/>
  <c r="E59"/>
  <c r="D59"/>
  <c r="O58"/>
  <c r="N58"/>
  <c r="M58"/>
  <c r="L58"/>
  <c r="K58"/>
  <c r="J58"/>
  <c r="H58"/>
  <c r="G58"/>
  <c r="F58"/>
  <c r="E58"/>
  <c r="D58"/>
  <c r="O57"/>
  <c r="N57"/>
  <c r="M57"/>
  <c r="L57"/>
  <c r="K57"/>
  <c r="J57"/>
  <c r="H57"/>
  <c r="G57"/>
  <c r="F57"/>
  <c r="E57"/>
  <c r="D57"/>
  <c r="O56"/>
  <c r="N56"/>
  <c r="M56"/>
  <c r="L56"/>
  <c r="K56"/>
  <c r="J56"/>
  <c r="H56"/>
  <c r="G56"/>
  <c r="F56"/>
  <c r="E56"/>
  <c r="D56"/>
  <c r="O55"/>
  <c r="N55"/>
  <c r="M55"/>
  <c r="L55"/>
  <c r="K55"/>
  <c r="J55"/>
  <c r="H55"/>
  <c r="G55"/>
  <c r="F55"/>
  <c r="E55"/>
  <c r="D55"/>
  <c r="O54"/>
  <c r="N54"/>
  <c r="M54"/>
  <c r="L54"/>
  <c r="K54"/>
  <c r="J54"/>
  <c r="H54"/>
  <c r="G54"/>
  <c r="F54"/>
  <c r="E54"/>
  <c r="D54"/>
  <c r="J46"/>
  <c r="J45"/>
  <c r="J44"/>
  <c r="J43"/>
  <c r="J42"/>
  <c r="J41"/>
  <c r="J40"/>
  <c r="J39"/>
  <c r="J38"/>
  <c r="J37"/>
  <c r="J36"/>
  <c r="J35"/>
  <c r="J34"/>
  <c r="J33"/>
  <c r="J32"/>
  <c r="J31"/>
  <c r="O46"/>
  <c r="N46"/>
  <c r="M46"/>
  <c r="L46"/>
  <c r="K46"/>
  <c r="H46"/>
  <c r="G46"/>
  <c r="F46"/>
  <c r="E46"/>
  <c r="D46"/>
  <c r="O45"/>
  <c r="N45"/>
  <c r="M45"/>
  <c r="L45"/>
  <c r="K45"/>
  <c r="H45"/>
  <c r="G45"/>
  <c r="F45"/>
  <c r="E45"/>
  <c r="D45"/>
  <c r="O44"/>
  <c r="N44"/>
  <c r="M44"/>
  <c r="L44"/>
  <c r="K44"/>
  <c r="H44"/>
  <c r="G44"/>
  <c r="F44"/>
  <c r="E44"/>
  <c r="D44"/>
  <c r="O43"/>
  <c r="N43"/>
  <c r="M43"/>
  <c r="L43"/>
  <c r="K43"/>
  <c r="H43"/>
  <c r="G43"/>
  <c r="F43"/>
  <c r="E43"/>
  <c r="D43"/>
  <c r="O42"/>
  <c r="N42"/>
  <c r="M42"/>
  <c r="L42"/>
  <c r="K42"/>
  <c r="H42"/>
  <c r="G42"/>
  <c r="F42"/>
  <c r="E42"/>
  <c r="D42"/>
  <c r="O41"/>
  <c r="N41"/>
  <c r="M41"/>
  <c r="L41"/>
  <c r="K41"/>
  <c r="H41"/>
  <c r="G41"/>
  <c r="F41"/>
  <c r="E41"/>
  <c r="D41"/>
  <c r="O40"/>
  <c r="N40"/>
  <c r="M40"/>
  <c r="L40"/>
  <c r="K40"/>
  <c r="H40"/>
  <c r="G40"/>
  <c r="F40"/>
  <c r="E40"/>
  <c r="D40"/>
  <c r="O39"/>
  <c r="N39"/>
  <c r="M39"/>
  <c r="L39"/>
  <c r="K39"/>
  <c r="H39"/>
  <c r="G39"/>
  <c r="F39"/>
  <c r="E39"/>
  <c r="D39"/>
  <c r="O38"/>
  <c r="N38"/>
  <c r="M38"/>
  <c r="L38"/>
  <c r="K38"/>
  <c r="H38"/>
  <c r="G38"/>
  <c r="F38"/>
  <c r="E38"/>
  <c r="D38"/>
  <c r="O37"/>
  <c r="N37"/>
  <c r="M37"/>
  <c r="L37"/>
  <c r="K37"/>
  <c r="H37"/>
  <c r="G37"/>
  <c r="F37"/>
  <c r="E37"/>
  <c r="D37"/>
  <c r="O36"/>
  <c r="N36"/>
  <c r="M36"/>
  <c r="L36"/>
  <c r="K36"/>
  <c r="H36"/>
  <c r="G36"/>
  <c r="F36"/>
  <c r="E36"/>
  <c r="D36"/>
  <c r="O35"/>
  <c r="N35"/>
  <c r="M35"/>
  <c r="L35"/>
  <c r="K35"/>
  <c r="H35"/>
  <c r="G35"/>
  <c r="F35"/>
  <c r="E35"/>
  <c r="D35"/>
  <c r="O34"/>
  <c r="N34"/>
  <c r="M34"/>
  <c r="L34"/>
  <c r="K34"/>
  <c r="H34"/>
  <c r="G34"/>
  <c r="F34"/>
  <c r="E34"/>
  <c r="D34"/>
  <c r="O33"/>
  <c r="N33"/>
  <c r="M33"/>
  <c r="L33"/>
  <c r="K33"/>
  <c r="H33"/>
  <c r="G33"/>
  <c r="F33"/>
  <c r="E33"/>
  <c r="D33"/>
  <c r="O32"/>
  <c r="N32"/>
  <c r="M32"/>
  <c r="L32"/>
  <c r="K32"/>
  <c r="H32"/>
  <c r="G32"/>
  <c r="F32"/>
  <c r="E32"/>
  <c r="D32"/>
  <c r="O31"/>
  <c r="N31"/>
  <c r="M31"/>
  <c r="L31"/>
  <c r="K31"/>
  <c r="I62" i="12"/>
  <c r="D6" i="8"/>
  <c r="E6"/>
  <c r="G6"/>
  <c r="H6"/>
  <c r="I6"/>
  <c r="D7"/>
  <c r="E7"/>
  <c r="G7"/>
  <c r="H7"/>
  <c r="I7"/>
  <c r="D8"/>
  <c r="E8"/>
  <c r="G8"/>
  <c r="H8"/>
  <c r="I8"/>
  <c r="D9"/>
  <c r="E9"/>
  <c r="G9"/>
  <c r="H9"/>
  <c r="I9"/>
  <c r="D10"/>
  <c r="E10"/>
  <c r="G10"/>
  <c r="H10"/>
  <c r="I10"/>
  <c r="D11"/>
  <c r="E11"/>
  <c r="G11"/>
  <c r="H11"/>
  <c r="I11"/>
  <c r="D12"/>
  <c r="E12"/>
  <c r="G12"/>
  <c r="H12"/>
  <c r="I12"/>
  <c r="D13"/>
  <c r="E13"/>
  <c r="G13"/>
  <c r="H13"/>
  <c r="I13"/>
  <c r="D14"/>
  <c r="E14"/>
  <c r="G14"/>
  <c r="H14"/>
  <c r="I14"/>
  <c r="D15"/>
  <c r="E15"/>
  <c r="G15"/>
  <c r="H15"/>
  <c r="I15"/>
  <c r="D16"/>
  <c r="E16"/>
  <c r="G16"/>
  <c r="H16"/>
  <c r="I16"/>
  <c r="D17"/>
  <c r="E17"/>
  <c r="G17"/>
  <c r="H17"/>
  <c r="I17"/>
  <c r="D18"/>
  <c r="E18"/>
  <c r="G18"/>
  <c r="H18"/>
  <c r="I18"/>
  <c r="D19"/>
  <c r="E19"/>
  <c r="G19"/>
  <c r="H19"/>
  <c r="I19"/>
  <c r="D20"/>
  <c r="E20"/>
  <c r="G20"/>
  <c r="H20"/>
  <c r="I20"/>
  <c r="D21"/>
  <c r="E21"/>
  <c r="G21"/>
  <c r="H21"/>
  <c r="I21"/>
  <c r="D22"/>
  <c r="E22"/>
  <c r="G22"/>
  <c r="H22"/>
  <c r="I22"/>
  <c r="D23"/>
  <c r="E23"/>
  <c r="G23"/>
  <c r="H23"/>
  <c r="I23"/>
  <c r="D24"/>
  <c r="E24"/>
  <c r="G24"/>
  <c r="H24"/>
  <c r="I24"/>
  <c r="D25"/>
  <c r="E25"/>
  <c r="G25"/>
  <c r="H25"/>
  <c r="I25"/>
  <c r="D26"/>
  <c r="E26"/>
  <c r="G26"/>
  <c r="H26"/>
  <c r="I26"/>
  <c r="D27"/>
  <c r="E27"/>
  <c r="G27"/>
  <c r="H27"/>
  <c r="I27"/>
  <c r="D28"/>
  <c r="E28"/>
  <c r="G28"/>
  <c r="H28"/>
  <c r="I28"/>
  <c r="D29"/>
  <c r="E29"/>
  <c r="G29"/>
  <c r="H29"/>
  <c r="I29"/>
  <c r="D30"/>
  <c r="E30"/>
  <c r="G30"/>
  <c r="H30"/>
  <c r="I30"/>
  <c r="D31"/>
  <c r="E31"/>
  <c r="G31"/>
  <c r="H31"/>
  <c r="I31"/>
  <c r="D32"/>
  <c r="E32"/>
  <c r="G32"/>
  <c r="H32"/>
  <c r="I32"/>
  <c r="D33"/>
  <c r="E33"/>
  <c r="G33"/>
  <c r="H33"/>
  <c r="I33"/>
  <c r="D34"/>
  <c r="E34"/>
  <c r="G34"/>
  <c r="H34"/>
  <c r="I34"/>
  <c r="D35"/>
  <c r="E35"/>
  <c r="G35"/>
  <c r="H35"/>
  <c r="I35"/>
  <c r="D36"/>
  <c r="E36"/>
  <c r="G36"/>
  <c r="H36"/>
  <c r="I36"/>
  <c r="D37"/>
  <c r="E37"/>
  <c r="G37"/>
  <c r="H37"/>
  <c r="I37"/>
  <c r="D38"/>
  <c r="E38"/>
  <c r="G38"/>
  <c r="H38"/>
  <c r="I38"/>
  <c r="D39"/>
  <c r="E39"/>
  <c r="G39"/>
  <c r="H39"/>
  <c r="I39"/>
  <c r="D40"/>
  <c r="E40"/>
  <c r="G40"/>
  <c r="H40"/>
  <c r="I40"/>
  <c r="D41"/>
  <c r="E41"/>
  <c r="G41"/>
  <c r="H41"/>
  <c r="I41"/>
  <c r="D49"/>
  <c r="E49"/>
  <c r="G49"/>
  <c r="H49"/>
  <c r="I49"/>
  <c r="D50"/>
  <c r="E50"/>
  <c r="G50"/>
  <c r="H50"/>
  <c r="I50"/>
  <c r="D51"/>
  <c r="E51"/>
  <c r="G51"/>
  <c r="H51"/>
  <c r="I51"/>
  <c r="D52"/>
  <c r="E52"/>
  <c r="G52"/>
  <c r="H52"/>
  <c r="I52"/>
  <c r="D53"/>
  <c r="E53"/>
  <c r="G53"/>
  <c r="H53"/>
  <c r="I53"/>
  <c r="D54"/>
  <c r="E54"/>
  <c r="G54"/>
  <c r="H54"/>
  <c r="I54"/>
  <c r="D55"/>
  <c r="E55"/>
  <c r="G55"/>
  <c r="H55"/>
  <c r="I55"/>
  <c r="D56"/>
  <c r="E56"/>
  <c r="G56"/>
  <c r="H56"/>
  <c r="I56"/>
  <c r="D57"/>
  <c r="E57"/>
  <c r="G57"/>
  <c r="H57"/>
  <c r="I57"/>
  <c r="D58"/>
  <c r="E58"/>
  <c r="G58"/>
  <c r="H58"/>
  <c r="I58"/>
  <c r="D59"/>
  <c r="E59"/>
  <c r="G59"/>
  <c r="H59"/>
  <c r="I59"/>
  <c r="D60"/>
  <c r="E60"/>
  <c r="G60"/>
  <c r="H60"/>
  <c r="I60"/>
  <c r="D61"/>
  <c r="E61"/>
  <c r="G61"/>
  <c r="H61"/>
  <c r="I61"/>
  <c r="D62"/>
  <c r="E62"/>
  <c r="G62"/>
  <c r="H62"/>
  <c r="I62"/>
  <c r="D63"/>
  <c r="E63"/>
  <c r="G63"/>
  <c r="H63"/>
  <c r="I63"/>
  <c r="D64"/>
  <c r="E64"/>
  <c r="G64"/>
  <c r="H64"/>
  <c r="I64"/>
  <c r="D65"/>
  <c r="E65"/>
  <c r="G65"/>
  <c r="H65"/>
  <c r="I65"/>
  <c r="D66"/>
  <c r="E66"/>
  <c r="G66"/>
  <c r="H66"/>
  <c r="I66"/>
  <c r="D67"/>
  <c r="E67"/>
  <c r="G67"/>
  <c r="H67"/>
  <c r="I67"/>
  <c r="D68"/>
  <c r="E68"/>
  <c r="G68"/>
  <c r="H68"/>
  <c r="I68"/>
  <c r="D69"/>
  <c r="E69"/>
  <c r="G69"/>
  <c r="H69"/>
  <c r="I69"/>
  <c r="D70"/>
  <c r="E70"/>
  <c r="G70"/>
  <c r="H70"/>
  <c r="I70"/>
  <c r="D71"/>
  <c r="E71"/>
  <c r="G71"/>
  <c r="H71"/>
  <c r="I71"/>
  <c r="D72"/>
  <c r="E72"/>
  <c r="G72"/>
  <c r="H72"/>
  <c r="I72"/>
  <c r="D73"/>
  <c r="E73"/>
  <c r="G73"/>
  <c r="H73"/>
  <c r="I73"/>
  <c r="D74"/>
  <c r="E74"/>
  <c r="G74"/>
  <c r="H74"/>
  <c r="I74"/>
  <c r="D75"/>
  <c r="E75"/>
  <c r="G75"/>
  <c r="H75"/>
  <c r="I75"/>
  <c r="D76"/>
  <c r="E76"/>
  <c r="G76"/>
  <c r="H76"/>
  <c r="I76"/>
  <c r="D77"/>
  <c r="E77"/>
  <c r="G77"/>
  <c r="H77"/>
  <c r="I77"/>
  <c r="D78"/>
  <c r="E78"/>
  <c r="G78"/>
  <c r="H78"/>
  <c r="I78"/>
  <c r="D79"/>
  <c r="E79"/>
  <c r="G79"/>
  <c r="H79"/>
  <c r="I79"/>
  <c r="D80"/>
  <c r="E80"/>
  <c r="G80"/>
  <c r="H80"/>
  <c r="I80"/>
  <c r="D81"/>
  <c r="E81"/>
  <c r="G81"/>
  <c r="H81"/>
  <c r="I81"/>
  <c r="D82"/>
  <c r="E82"/>
  <c r="G82"/>
  <c r="H82"/>
  <c r="I82"/>
  <c r="D83"/>
  <c r="E83"/>
  <c r="G83"/>
  <c r="H83"/>
  <c r="I83"/>
  <c r="D84"/>
  <c r="E84"/>
  <c r="G84"/>
  <c r="H84"/>
  <c r="I84"/>
</calcChain>
</file>

<file path=xl/sharedStrings.xml><?xml version="1.0" encoding="utf-8"?>
<sst xmlns="http://schemas.openxmlformats.org/spreadsheetml/2006/main" count="925" uniqueCount="387">
  <si>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</si>
  <si>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</si>
  <si>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</si>
  <si>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</si>
  <si>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</si>
  <si>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</si>
  <si>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</si>
  <si>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</si>
  <si>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</si>
  <si>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</si>
  <si>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</si>
  <si>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</si>
  <si>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</si>
  <si>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</si>
  <si>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</si>
  <si>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</si>
  <si>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</si>
  <si>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</si>
  <si>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</si>
  <si>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</si>
  <si>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</si>
  <si>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</si>
  <si>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</si>
  <si>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</si>
  <si>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</si>
  <si>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</si>
  <si>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</si>
  <si>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</si>
  <si>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</si>
  <si>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</si>
  <si>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</si>
  <si>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</si>
  <si>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</si>
  <si>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</si>
  <si>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</si>
  <si>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</si>
  <si>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</si>
  <si>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</si>
  <si>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</si>
  <si>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</si>
  <si>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</si>
  <si>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</si>
  <si>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</si>
  <si>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</si>
  <si>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</si>
  <si>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</si>
  <si>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</si>
  <si>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</si>
  <si>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</si>
  <si>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</si>
  <si>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</si>
  <si>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</si>
  <si>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</si>
  <si>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</si>
  <si>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</si>
  <si>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</si>
  <si>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</si>
  <si>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</si>
  <si>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</si>
  <si>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</si>
  <si>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</si>
  <si>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</si>
  <si>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</si>
  <si>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</si>
  <si>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</si>
  <si>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</si>
  <si>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</si>
  <si>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</si>
  <si>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</si>
  <si>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</si>
  <si>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</si>
  <si>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</si>
  <si>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</si>
  <si>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</si>
  <si>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</si>
  <si>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</si>
  <si>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</si>
  <si>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</si>
  <si>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</si>
  <si>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</si>
  <si>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</si>
  <si>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</si>
  <si>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</si>
  <si>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</si>
  <si>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</si>
  <si>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</si>
  <si>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</si>
  <si>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</si>
  <si>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</si>
  <si>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</si>
  <si>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</si>
  <si>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</si>
  <si>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</si>
  <si>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</si>
  <si>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</si>
  <si>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</si>
  <si>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</si>
  <si>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</si>
  <si>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</si>
  <si>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</si>
  <si>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</si>
  <si>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</si>
  <si>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</si>
  <si>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</si>
  <si>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</si>
  <si>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</si>
  <si>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</si>
  <si>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</si>
  <si>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</si>
  <si>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</si>
  <si>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</si>
  <si>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</si>
  <si>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</si>
  <si>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</si>
  <si>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</si>
  <si>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</si>
  <si>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</si>
  <si>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</si>
  <si>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</si>
  <si>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</si>
  <si>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</si>
  <si>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</si>
  <si>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</si>
  <si>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</si>
  <si>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</si>
  <si>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</si>
  <si>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</si>
  <si>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</si>
  <si>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</si>
  <si>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</si>
  <si>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</si>
  <si>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</si>
  <si>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</si>
  <si>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</si>
  <si>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</si>
  <si>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</si>
  <si>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</si>
  <si>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</si>
  <si>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</si>
  <si>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</si>
  <si>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</si>
  <si>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</si>
  <si>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</si>
  <si>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</si>
  <si>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</si>
  <si>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</si>
  <si>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</si>
  <si>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</si>
  <si>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</si>
  <si>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</si>
  <si>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</si>
  <si>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</si>
  <si>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</si>
  <si>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</si>
  <si>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</si>
  <si>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</si>
  <si>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</si>
  <si>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</si>
  <si>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</si>
  <si>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</si>
  <si>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</si>
  <si>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</si>
  <si>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</si>
  <si>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</si>
  <si>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</si>
  <si>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</si>
  <si>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</si>
  <si>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</si>
  <si>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</si>
  <si>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</si>
  <si>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</si>
  <si>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</si>
  <si>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</si>
  <si>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</si>
  <si>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</si>
  <si>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</si>
  <si>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</si>
  <si>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</si>
  <si>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</si>
  <si>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</si>
  <si>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</si>
  <si>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</si>
  <si>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</si>
  <si>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</si>
  <si>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</si>
  <si>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</si>
  <si>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</si>
  <si>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</si>
  <si>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</si>
  <si>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</si>
  <si>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</si>
  <si>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</si>
  <si>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</si>
  <si>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</si>
  <si>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</si>
  <si>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</si>
  <si>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</si>
  <si>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</si>
  <si>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</si>
  <si>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</si>
  <si>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</si>
  <si>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</si>
  <si>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</si>
  <si>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</si>
  <si>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</si>
  <si>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</si>
  <si>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</si>
  <si>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</si>
  <si>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</si>
  <si>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</si>
  <si>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</si>
  <si>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</si>
  <si>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</si>
  <si>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</si>
  <si>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</si>
  <si>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</si>
  <si>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</si>
  <si>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</si>
  <si>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</si>
  <si>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</si>
  <si>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</si>
  <si>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</si>
  <si>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</si>
  <si>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</si>
  <si>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</si>
  <si>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</si>
  <si>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</si>
  <si>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</si>
  <si>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</si>
  <si>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</si>
  <si>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</si>
  <si>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</si>
  <si>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工事場所</t>
    <rPh sb="0" eb="2">
      <t>コウジ</t>
    </rPh>
    <rPh sb="2" eb="4">
      <t>バショ</t>
    </rPh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</si>
  <si>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</si>
  <si>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</si>
  <si>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</si>
  <si>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</si>
  <si>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</si>
  <si>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</si>
  <si>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</si>
  <si>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</si>
  <si>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</si>
  <si>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</si>
  <si>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</si>
  <si>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</si>
  <si>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</si>
  <si>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</si>
  <si>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</si>
  <si>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</si>
  <si>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</si>
  <si>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</si>
  <si>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</si>
  <si>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</si>
  <si>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</si>
  <si>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</si>
  <si>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</si>
  <si>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</si>
  <si>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</si>
  <si>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</si>
  <si>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</si>
  <si>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</si>
  <si>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AO</t>
    <phoneticPr fontId="2"/>
  </si>
  <si>
    <t>C</t>
    <phoneticPr fontId="2"/>
  </si>
  <si>
    <t>R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</si>
  <si>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</si>
  <si>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</si>
  <si>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</si>
  <si>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</si>
  <si>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</si>
  <si>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</si>
  <si>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</si>
  <si>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</si>
  <si>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</si>
  <si>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</si>
  <si>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</si>
  <si>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</si>
  <si>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</si>
  <si>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</si>
  <si>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社名</t>
    <rPh sb="0" eb="2">
      <t>シャメイ</t>
    </rPh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</si>
  <si>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</si>
  <si>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</si>
  <si>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</si>
  <si>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</si>
  <si>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</si>
  <si>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</si>
  <si>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</si>
  <si>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</si>
  <si>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</si>
  <si>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</si>
  <si>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</si>
  <si>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</si>
  <si>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</si>
  <si>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</si>
  <si>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</si>
  <si>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</si>
  <si>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</si>
  <si>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</si>
  <si>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</si>
  <si>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</si>
  <si>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</si>
  <si>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</si>
  <si>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I</t>
    <phoneticPr fontId="2"/>
  </si>
  <si>
    <t>AO</t>
    <phoneticPr fontId="2"/>
  </si>
  <si>
    <t>I</t>
    <phoneticPr fontId="2"/>
  </si>
  <si>
    <t>○</t>
    <phoneticPr fontId="2"/>
  </si>
  <si>
    <t>BC</t>
    <phoneticPr fontId="2"/>
  </si>
  <si>
    <t>出力用住所</t>
    <rPh sb="0" eb="3">
      <t>シュツリョクヨウ</t>
    </rPh>
    <rPh sb="3" eb="5">
      <t>ジュウショ</t>
    </rPh>
    <phoneticPr fontId="2"/>
  </si>
  <si>
    <t>０非表示</t>
  </si>
  <si>
    <t>単価</t>
    <rPh sb="0" eb="2">
      <t>タンカ</t>
    </rPh>
    <phoneticPr fontId="2"/>
  </si>
  <si>
    <t>Q</t>
    <phoneticPr fontId="2"/>
  </si>
  <si>
    <t>明細種別</t>
    <rPh sb="0" eb="2">
      <t>メイサイ</t>
    </rPh>
    <rPh sb="2" eb="4">
      <t>シュベツ</t>
    </rPh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</si>
  <si>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</si>
  <si>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</si>
  <si>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</si>
  <si>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</si>
  <si>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</si>
  <si>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</si>
  <si>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</si>
  <si>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</si>
  <si>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AL</t>
    <phoneticPr fontId="2"/>
  </si>
  <si>
    <t>CB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</si>
  <si>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</si>
  <si>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</si>
  <si>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</si>
  <si>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</si>
  <si>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BM</t>
    <phoneticPr fontId="2"/>
  </si>
  <si>
    <t>AP</t>
    <phoneticPr fontId="2"/>
  </si>
  <si>
    <t>BN</t>
    <phoneticPr fontId="2"/>
  </si>
  <si>
    <t>AV</t>
    <phoneticPr fontId="2"/>
  </si>
  <si>
    <t>BS</t>
    <phoneticPr fontId="2"/>
  </si>
  <si>
    <t>BP</t>
    <phoneticPr fontId="2"/>
  </si>
  <si>
    <t>AW</t>
    <phoneticPr fontId="2"/>
  </si>
  <si>
    <t>BT</t>
    <phoneticPr fontId="2"/>
  </si>
  <si>
    <t>AX</t>
    <phoneticPr fontId="2"/>
  </si>
  <si>
    <t>AK</t>
    <phoneticPr fontId="2"/>
  </si>
  <si>
    <t>CF</t>
    <phoneticPr fontId="2"/>
  </si>
  <si>
    <t>結合02_09</t>
    <phoneticPr fontId="2"/>
  </si>
  <si>
    <t>Z</t>
    <phoneticPr fontId="2"/>
  </si>
  <si>
    <t>規格１･規格２</t>
    <rPh sb="0" eb="2">
      <t>キカク</t>
    </rPh>
    <rPh sb="4" eb="6">
      <t>キカク</t>
    </rPh>
    <phoneticPr fontId="2"/>
  </si>
  <si>
    <t>単位</t>
    <rPh sb="0" eb="1">
      <t>タン</t>
    </rPh>
    <rPh sb="1" eb="2">
      <t>クライ</t>
    </rPh>
    <phoneticPr fontId="2"/>
  </si>
  <si>
    <t>数量</t>
    <rPh sb="0" eb="1">
      <t>カズ</t>
    </rPh>
    <rPh sb="1" eb="2">
      <t>リョウ</t>
    </rPh>
    <phoneticPr fontId="2"/>
  </si>
  <si>
    <t>金額</t>
  </si>
  <si>
    <t>K</t>
    <phoneticPr fontId="2"/>
  </si>
  <si>
    <t>U</t>
    <phoneticPr fontId="2"/>
  </si>
  <si>
    <t>Y</t>
    <phoneticPr fontId="2"/>
  </si>
  <si>
    <t>Z</t>
    <phoneticPr fontId="2"/>
  </si>
  <si>
    <t>費目・工種明細など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</si>
  <si>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</si>
  <si>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工事場所：</t>
    <rPh sb="0" eb="2">
      <t>コウジ</t>
    </rPh>
    <rPh sb="2" eb="4">
      <t>バショ</t>
    </rPh>
    <phoneticPr fontId="2"/>
  </si>
  <si>
    <t>工事名　：</t>
    <rPh sb="0" eb="3">
      <t>コウジメイ</t>
    </rPh>
    <phoneticPr fontId="2"/>
  </si>
  <si>
    <t>見積額　：</t>
    <rPh sb="0" eb="2">
      <t>ミツ</t>
    </rPh>
    <rPh sb="2" eb="3">
      <t>ガク</t>
    </rPh>
    <phoneticPr fontId="2"/>
  </si>
  <si>
    <t>J</t>
    <phoneticPr fontId="2"/>
  </si>
  <si>
    <t>L</t>
    <phoneticPr fontId="2"/>
  </si>
  <si>
    <t>出力用氏名</t>
    <rPh sb="0" eb="3">
      <t>シュツリョクヨウ</t>
    </rPh>
    <rPh sb="3" eb="5">
      <t>シメイ</t>
    </rPh>
    <phoneticPr fontId="2"/>
  </si>
  <si>
    <t>三原市</t>
    <phoneticPr fontId="2"/>
  </si>
  <si>
    <t>入札日</t>
    <rPh sb="0" eb="2">
      <t>ニュウサツ</t>
    </rPh>
    <rPh sb="2" eb="3">
      <t>ビ</t>
    </rPh>
    <phoneticPr fontId="2"/>
  </si>
  <si>
    <t>N</t>
    <phoneticPr fontId="2"/>
  </si>
  <si>
    <t>工事価格1</t>
    <rPh sb="0" eb="2">
      <t>コウジ</t>
    </rPh>
    <rPh sb="2" eb="4">
      <t>カカク</t>
    </rPh>
    <phoneticPr fontId="2"/>
  </si>
  <si>
    <t>　工 事 費 内 訳 書</t>
    <rPh sb="1" eb="2">
      <t>コウ</t>
    </rPh>
    <rPh sb="3" eb="4">
      <t>コト</t>
    </rPh>
    <rPh sb="5" eb="6">
      <t>ヒ</t>
    </rPh>
    <rPh sb="7" eb="8">
      <t>ナイ</t>
    </rPh>
    <rPh sb="9" eb="10">
      <t>ワケ</t>
    </rPh>
    <rPh sb="11" eb="12">
      <t>ショ</t>
    </rPh>
    <phoneticPr fontId="2"/>
  </si>
  <si>
    <t>J</t>
    <phoneticPr fontId="2"/>
  </si>
  <si>
    <t>円(税抜き)</t>
    <phoneticPr fontId="2"/>
  </si>
  <si>
    <t>　　 単価</t>
    <rPh sb="3" eb="4">
      <t>タン</t>
    </rPh>
    <rPh sb="4" eb="5">
      <t>アタイ</t>
    </rPh>
    <phoneticPr fontId="2"/>
  </si>
  <si>
    <t>共通仮設費行出力</t>
  </si>
  <si>
    <t>直接工事費1</t>
    <rPh sb="0" eb="2">
      <t>チョクセツ</t>
    </rPh>
    <rPh sb="2" eb="5">
      <t>コウジヒ</t>
    </rPh>
    <phoneticPr fontId="2"/>
  </si>
  <si>
    <t>G</t>
    <phoneticPr fontId="2"/>
  </si>
  <si>
    <t>A</t>
    <phoneticPr fontId="2"/>
  </si>
  <si>
    <t>純工事費</t>
    <rPh sb="0" eb="1">
      <t>ジュン</t>
    </rPh>
    <rPh sb="1" eb="4">
      <t>コウジヒ</t>
    </rPh>
    <phoneticPr fontId="2"/>
  </si>
  <si>
    <t>三原市</t>
    <phoneticPr fontId="2"/>
  </si>
  <si>
    <t>入札者 所 在 地</t>
    <rPh sb="0" eb="3">
      <t>ニュウサツシャ</t>
    </rPh>
    <rPh sb="4" eb="5">
      <t>ジョ</t>
    </rPh>
    <rPh sb="6" eb="7">
      <t>ザイ</t>
    </rPh>
    <rPh sb="8" eb="9">
      <t>チ</t>
    </rPh>
    <phoneticPr fontId="2"/>
  </si>
  <si>
    <t>三原市長　様</t>
    <rPh sb="0" eb="2">
      <t>ミハラ</t>
    </rPh>
    <rPh sb="2" eb="4">
      <t>シチョウ</t>
    </rPh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</si>
  <si>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</si>
  <si>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</si>
  <si>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</si>
  <si>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</si>
  <si>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</si>
  <si>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</si>
  <si>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</si>
  <si>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親契約保証費1</t>
    <rPh sb="0" eb="1">
      <t>オヤ</t>
    </rPh>
    <rPh sb="1" eb="3">
      <t>ケイヤク</t>
    </rPh>
    <rPh sb="3" eb="5">
      <t>ホショウ</t>
    </rPh>
    <rPh sb="5" eb="6">
      <t>ヒ</t>
    </rPh>
    <phoneticPr fontId="2"/>
  </si>
  <si>
    <t>AN</t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</si>
  <si>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</si>
  <si>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</si>
  <si>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</si>
  <si>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</si>
  <si>
    <r>
      <t>A1:Q</t>
    </r>
    <r>
      <rPr>
        <sz val="11"/>
        <rFont val="ＭＳ Ｐゴシック"/>
        <family val="3"/>
        <charset val="128"/>
      </rPr>
      <t>48</t>
    </r>
    <phoneticPr fontId="2"/>
  </si>
  <si>
    <r>
      <t>A49</t>
    </r>
    <r>
      <rPr>
        <sz val="11"/>
        <rFont val="ＭＳ Ｐゴシック"/>
        <family val="3"/>
        <charset val="128"/>
      </rPr>
      <t>:Q7</t>
    </r>
    <r>
      <rPr>
        <sz val="11"/>
        <rFont val="ＭＳ Ｐゴシック"/>
        <family val="3"/>
        <charset val="128"/>
      </rPr>
      <t>2</t>
    </r>
    <phoneticPr fontId="2"/>
  </si>
  <si>
    <t>直接工事費2</t>
    <rPh sb="0" eb="2">
      <t>チョクセツ</t>
    </rPh>
    <rPh sb="2" eb="5">
      <t>コウジヒ</t>
    </rPh>
    <phoneticPr fontId="2"/>
  </si>
  <si>
    <t>親工事価格1</t>
    <rPh sb="0" eb="1">
      <t>オヤ</t>
    </rPh>
    <rPh sb="1" eb="3">
      <t>コウジ</t>
    </rPh>
    <rPh sb="3" eb="5">
      <t>カカク</t>
    </rPh>
    <phoneticPr fontId="2"/>
  </si>
</sst>
</file>

<file path=xl/styles.xml><?xml version="1.0" encoding="utf-8"?>
<styleSheet xmlns="http://schemas.openxmlformats.org/spreadsheetml/2006/main">
  <numFmts count="6">
    <numFmt numFmtId="5" formatCode="&quot;¥&quot;#,##0;&quot;¥&quot;\-#,##0"/>
    <numFmt numFmtId="176" formatCode="0_ "/>
    <numFmt numFmtId="177" formatCode="#,###.###"/>
    <numFmt numFmtId="178" formatCode="#.####"/>
    <numFmt numFmtId="179" formatCode="#.##"/>
    <numFmt numFmtId="180" formatCode="[$-411]ggge&quot;年&quot;m&quot;月&quot;d&quot;日&quot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8" fontId="6" fillId="0" borderId="26" xfId="1" applyFont="1" applyFill="1" applyBorder="1" applyAlignment="1">
      <alignment vertical="center"/>
    </xf>
    <xf numFmtId="0" fontId="4" fillId="0" borderId="46" xfId="0" applyNumberFormat="1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49" xfId="0" applyFont="1" applyFill="1" applyBorder="1" applyAlignment="1">
      <alignment horizontal="center" vertical="center"/>
    </xf>
    <xf numFmtId="40" fontId="4" fillId="0" borderId="49" xfId="1" applyNumberFormat="1" applyFont="1" applyFill="1" applyBorder="1" applyAlignment="1">
      <alignment horizontal="center" vertical="center"/>
    </xf>
    <xf numFmtId="0" fontId="0" fillId="2" borderId="50" xfId="0" applyFill="1" applyBorder="1"/>
    <xf numFmtId="40" fontId="0" fillId="2" borderId="51" xfId="1" applyNumberFormat="1" applyFont="1" applyFill="1" applyBorder="1"/>
    <xf numFmtId="40" fontId="0" fillId="2" borderId="1" xfId="1" applyNumberFormat="1" applyFont="1" applyFill="1" applyBorder="1"/>
    <xf numFmtId="0" fontId="0" fillId="5" borderId="52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0" fontId="0" fillId="0" borderId="53" xfId="0" applyBorder="1"/>
    <xf numFmtId="0" fontId="0" fillId="0" borderId="25" xfId="0" applyBorder="1"/>
    <xf numFmtId="0" fontId="0" fillId="0" borderId="26" xfId="0" applyBorder="1"/>
    <xf numFmtId="0" fontId="8" fillId="0" borderId="54" xfId="0" applyNumberFormat="1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56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57" xfId="0" applyNumberFormat="1" applyFont="1" applyFill="1" applyBorder="1" applyAlignment="1">
      <alignment vertical="top"/>
    </xf>
    <xf numFmtId="49" fontId="7" fillId="0" borderId="48" xfId="0" applyNumberFormat="1" applyFont="1" applyFill="1" applyBorder="1" applyAlignment="1">
      <alignment vertical="top"/>
    </xf>
    <xf numFmtId="40" fontId="6" fillId="0" borderId="58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59" xfId="1" applyNumberFormat="1" applyFont="1" applyFill="1" applyBorder="1" applyAlignment="1">
      <alignment horizontal="center" vertical="center"/>
    </xf>
    <xf numFmtId="178" fontId="6" fillId="0" borderId="23" xfId="0" applyNumberFormat="1" applyFont="1" applyFill="1" applyBorder="1" applyAlignment="1">
      <alignment horizontal="left" vertical="center"/>
    </xf>
    <xf numFmtId="178" fontId="6" fillId="0" borderId="28" xfId="0" applyNumberFormat="1" applyFont="1" applyFill="1" applyBorder="1" applyAlignment="1">
      <alignment horizontal="left" vertical="center"/>
    </xf>
    <xf numFmtId="178" fontId="6" fillId="0" borderId="13" xfId="0" applyNumberFormat="1" applyFont="1" applyFill="1" applyBorder="1" applyAlignment="1">
      <alignment horizontal="left" vertical="center"/>
    </xf>
    <xf numFmtId="178" fontId="6" fillId="0" borderId="60" xfId="0" applyNumberFormat="1" applyFont="1" applyFill="1" applyBorder="1" applyAlignment="1">
      <alignment horizontal="left" vertical="center"/>
    </xf>
    <xf numFmtId="179" fontId="6" fillId="0" borderId="23" xfId="0" applyNumberFormat="1" applyFont="1" applyFill="1" applyBorder="1" applyAlignment="1">
      <alignment horizontal="left" vertical="center"/>
    </xf>
    <xf numFmtId="179" fontId="6" fillId="0" borderId="28" xfId="0" applyNumberFormat="1" applyFont="1" applyFill="1" applyBorder="1" applyAlignment="1">
      <alignment horizontal="left" vertical="center"/>
    </xf>
    <xf numFmtId="179" fontId="6" fillId="0" borderId="13" xfId="0" applyNumberFormat="1" applyFont="1" applyFill="1" applyBorder="1" applyAlignment="1">
      <alignment horizontal="left" vertical="center"/>
    </xf>
    <xf numFmtId="179" fontId="6" fillId="0" borderId="60" xfId="0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56" xfId="1" applyNumberFormat="1" applyFont="1" applyFill="1" applyBorder="1" applyAlignment="1">
      <alignment horizontal="right" vertical="center"/>
    </xf>
    <xf numFmtId="3" fontId="6" fillId="0" borderId="17" xfId="1" applyNumberFormat="1" applyFont="1" applyFill="1" applyBorder="1" applyAlignment="1">
      <alignment horizontal="right" vertical="center"/>
    </xf>
    <xf numFmtId="3" fontId="6" fillId="0" borderId="57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/>
    </xf>
    <xf numFmtId="3" fontId="6" fillId="0" borderId="56" xfId="1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right"/>
    </xf>
    <xf numFmtId="3" fontId="6" fillId="0" borderId="57" xfId="1" applyNumberFormat="1" applyFont="1" applyFill="1" applyBorder="1" applyAlignment="1">
      <alignment horizontal="right"/>
    </xf>
    <xf numFmtId="38" fontId="6" fillId="0" borderId="2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40" fontId="0" fillId="0" borderId="0" xfId="0" applyNumberFormat="1"/>
    <xf numFmtId="40" fontId="0" fillId="0" borderId="0" xfId="0" applyNumberFormat="1" applyBorder="1"/>
    <xf numFmtId="0" fontId="0" fillId="0" borderId="27" xfId="0" applyBorder="1"/>
    <xf numFmtId="0" fontId="0" fillId="0" borderId="61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2" borderId="12" xfId="0" applyFill="1" applyBorder="1"/>
    <xf numFmtId="0" fontId="0" fillId="2" borderId="22" xfId="0" applyFill="1" applyBorder="1"/>
    <xf numFmtId="0" fontId="0" fillId="0" borderId="22" xfId="0" applyFill="1" applyBorder="1" applyAlignment="1">
      <alignment horizontal="center"/>
    </xf>
    <xf numFmtId="0" fontId="0" fillId="0" borderId="56" xfId="0" applyFill="1" applyBorder="1"/>
    <xf numFmtId="176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9" fillId="0" borderId="0" xfId="0" applyFont="1" applyAlignment="1"/>
    <xf numFmtId="0" fontId="12" fillId="0" borderId="1" xfId="0" applyFont="1" applyBorder="1"/>
    <xf numFmtId="0" fontId="12" fillId="0" borderId="1" xfId="0" applyFont="1" applyFill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0" fontId="10" fillId="7" borderId="0" xfId="0" applyFont="1" applyFill="1" applyAlignment="1">
      <alignment vertical="center"/>
    </xf>
    <xf numFmtId="0" fontId="10" fillId="0" borderId="0" xfId="0" applyFont="1" applyAlignment="1"/>
    <xf numFmtId="38" fontId="10" fillId="0" borderId="0" xfId="1" quotePrefix="1" applyFont="1" applyBorder="1" applyAlignment="1">
      <alignment vertical="center"/>
    </xf>
    <xf numFmtId="0" fontId="10" fillId="0" borderId="62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4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left" vertical="center"/>
    </xf>
    <xf numFmtId="3" fontId="10" fillId="0" borderId="0" xfId="1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64" xfId="0" applyFont="1" applyBorder="1" applyAlignment="1">
      <alignment horizontal="left" vertical="center"/>
    </xf>
    <xf numFmtId="0" fontId="10" fillId="0" borderId="5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5" xfId="0" applyFont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/>
    <xf numFmtId="0" fontId="1" fillId="0" borderId="43" xfId="0" applyFont="1" applyBorder="1"/>
    <xf numFmtId="0" fontId="1" fillId="0" borderId="53" xfId="0" applyFont="1" applyBorder="1"/>
    <xf numFmtId="0" fontId="1" fillId="0" borderId="26" xfId="0" applyFont="1" applyBorder="1"/>
    <xf numFmtId="0" fontId="1" fillId="0" borderId="66" xfId="0" applyFont="1" applyBorder="1"/>
    <xf numFmtId="0" fontId="1" fillId="0" borderId="1" xfId="0" applyFont="1" applyBorder="1"/>
    <xf numFmtId="5" fontId="9" fillId="0" borderId="0" xfId="0" applyNumberFormat="1" applyFont="1" applyAlignment="1"/>
    <xf numFmtId="0" fontId="10" fillId="0" borderId="38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68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3" fontId="10" fillId="0" borderId="10" xfId="0" applyNumberFormat="1" applyFont="1" applyBorder="1" applyAlignment="1">
      <alignment horizontal="right"/>
    </xf>
    <xf numFmtId="3" fontId="10" fillId="0" borderId="6" xfId="0" applyNumberFormat="1" applyFont="1" applyBorder="1" applyAlignment="1">
      <alignment horizontal="right"/>
    </xf>
    <xf numFmtId="3" fontId="10" fillId="0" borderId="18" xfId="1" applyNumberFormat="1" applyFont="1" applyBorder="1" applyAlignment="1">
      <alignment horizontal="right"/>
    </xf>
    <xf numFmtId="3" fontId="10" fillId="0" borderId="19" xfId="1" applyNumberFormat="1" applyFont="1" applyBorder="1" applyAlignment="1">
      <alignment horizontal="right"/>
    </xf>
    <xf numFmtId="3" fontId="10" fillId="0" borderId="14" xfId="1" applyNumberFormat="1" applyFont="1" applyBorder="1" applyAlignment="1">
      <alignment horizontal="right"/>
    </xf>
    <xf numFmtId="3" fontId="10" fillId="0" borderId="15" xfId="1" applyNumberFormat="1" applyFont="1" applyBorder="1" applyAlignment="1">
      <alignment horizontal="right"/>
    </xf>
    <xf numFmtId="177" fontId="10" fillId="0" borderId="14" xfId="1" applyNumberFormat="1" applyFont="1" applyBorder="1" applyAlignment="1">
      <alignment horizontal="left"/>
    </xf>
    <xf numFmtId="177" fontId="10" fillId="0" borderId="15" xfId="1" applyNumberFormat="1" applyFont="1" applyBorder="1" applyAlignment="1">
      <alignment horizontal="left"/>
    </xf>
    <xf numFmtId="3" fontId="10" fillId="0" borderId="1" xfId="1" applyNumberFormat="1" applyFont="1" applyBorder="1" applyAlignment="1">
      <alignment horizontal="center"/>
    </xf>
    <xf numFmtId="3" fontId="10" fillId="0" borderId="12" xfId="1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65" xfId="0" applyFont="1" applyBorder="1" applyAlignment="1">
      <alignment vertical="center"/>
    </xf>
    <xf numFmtId="0" fontId="10" fillId="0" borderId="0" xfId="0" quotePrefix="1" applyFont="1" applyAlignment="1"/>
    <xf numFmtId="0" fontId="10" fillId="0" borderId="0" xfId="0" quotePrefix="1" applyFont="1" applyBorder="1" applyAlignment="1">
      <alignment vertical="center"/>
    </xf>
    <xf numFmtId="0" fontId="15" fillId="0" borderId="0" xfId="0" applyFont="1" applyAlignment="1">
      <alignment vertical="center"/>
    </xf>
    <xf numFmtId="0" fontId="10" fillId="0" borderId="7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3" fontId="10" fillId="0" borderId="4" xfId="1" applyNumberFormat="1" applyFont="1" applyBorder="1" applyAlignment="1">
      <alignment horizontal="center"/>
    </xf>
    <xf numFmtId="3" fontId="10" fillId="0" borderId="41" xfId="1" applyNumberFormat="1" applyFont="1" applyBorder="1" applyAlignment="1">
      <alignment horizontal="right"/>
    </xf>
    <xf numFmtId="177" fontId="10" fillId="0" borderId="16" xfId="1" applyNumberFormat="1" applyFont="1" applyBorder="1" applyAlignment="1">
      <alignment horizontal="left"/>
    </xf>
    <xf numFmtId="3" fontId="10" fillId="0" borderId="16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5" fillId="0" borderId="0" xfId="0" applyFont="1" applyAlignment="1"/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5" fontId="8" fillId="0" borderId="0" xfId="0" applyNumberFormat="1" applyFont="1" applyAlignment="1">
      <alignment horizontal="right"/>
    </xf>
    <xf numFmtId="0" fontId="0" fillId="0" borderId="66" xfId="0" applyBorder="1"/>
    <xf numFmtId="0" fontId="0" fillId="0" borderId="53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6" xfId="0" applyFill="1" applyBorder="1"/>
    <xf numFmtId="0" fontId="0" fillId="2" borderId="53" xfId="0" applyFill="1" applyBorder="1"/>
    <xf numFmtId="0" fontId="0" fillId="3" borderId="53" xfId="0" applyFill="1" applyBorder="1"/>
    <xf numFmtId="0" fontId="10" fillId="0" borderId="72" xfId="0" applyFont="1" applyBorder="1" applyAlignment="1">
      <alignment horizontal="left" vertical="top"/>
    </xf>
    <xf numFmtId="0" fontId="10" fillId="0" borderId="75" xfId="0" applyFont="1" applyBorder="1" applyAlignment="1">
      <alignment horizontal="left" vertical="top"/>
    </xf>
    <xf numFmtId="0" fontId="10" fillId="0" borderId="76" xfId="0" applyFont="1" applyBorder="1" applyAlignment="1">
      <alignment horizontal="left" vertical="top"/>
    </xf>
    <xf numFmtId="0" fontId="0" fillId="0" borderId="53" xfId="0" applyFill="1" applyBorder="1"/>
    <xf numFmtId="0" fontId="0" fillId="0" borderId="67" xfId="0" applyFill="1" applyBorder="1"/>
    <xf numFmtId="0" fontId="0" fillId="8" borderId="66" xfId="0" applyFill="1" applyBorder="1"/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56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56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59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69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49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56" xfId="0" applyBorder="1" applyAlignment="1"/>
    <xf numFmtId="0" fontId="0" fillId="0" borderId="0" xfId="0" applyAlignment="1"/>
    <xf numFmtId="0" fontId="0" fillId="2" borderId="70" xfId="0" applyFill="1" applyBorder="1" applyAlignment="1">
      <alignment horizontal="center"/>
    </xf>
    <xf numFmtId="180" fontId="9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/>
    </xf>
    <xf numFmtId="0" fontId="6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6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4" fillId="0" borderId="4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72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71" xfId="0" applyNumberFormat="1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0" xfId="0" applyBorder="1" applyAlignment="1">
      <alignment vertical="center" wrapText="1" shrinkToFit="1"/>
    </xf>
    <xf numFmtId="0" fontId="0" fillId="0" borderId="56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4" fillId="0" borderId="5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B62"/>
  <sheetViews>
    <sheetView tabSelected="1"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152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128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305" t="s">
        <v>81</v>
      </c>
      <c r="N3" s="306"/>
      <c r="O3" s="306"/>
      <c r="P3" s="306"/>
      <c r="Q3" s="307"/>
      <c r="T3" s="77" t="s">
        <v>79</v>
      </c>
      <c r="U3" s="77" t="s">
        <v>80</v>
      </c>
      <c r="V3" s="308" t="s">
        <v>82</v>
      </c>
      <c r="W3" s="308"/>
      <c r="X3" s="308"/>
      <c r="Y3" s="308"/>
      <c r="Z3" s="308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289</v>
      </c>
      <c r="M4" s="309" t="s">
        <v>61</v>
      </c>
      <c r="N4" s="310"/>
      <c r="O4" s="310"/>
      <c r="P4" s="310"/>
      <c r="Q4" s="311"/>
      <c r="T4" s="77" t="s">
        <v>83</v>
      </c>
      <c r="U4" s="77" t="s">
        <v>289</v>
      </c>
      <c r="V4" s="322" t="s">
        <v>61</v>
      </c>
      <c r="W4" s="322"/>
      <c r="X4" s="322"/>
      <c r="Y4" s="322"/>
      <c r="Z4" s="322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290</v>
      </c>
      <c r="M5" s="312"/>
      <c r="N5" s="313"/>
      <c r="O5" s="313"/>
      <c r="P5" s="313"/>
      <c r="Q5" s="314"/>
      <c r="T5" s="77" t="s">
        <v>84</v>
      </c>
      <c r="U5" s="77" t="s">
        <v>290</v>
      </c>
      <c r="V5" s="322"/>
      <c r="W5" s="322"/>
      <c r="X5" s="322"/>
      <c r="Y5" s="322"/>
      <c r="Z5" s="322"/>
    </row>
    <row r="6" spans="1:27" ht="14.25" thickBot="1">
      <c r="A6" s="64" t="s">
        <v>62</v>
      </c>
      <c r="B6" s="69" t="s">
        <v>129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291</v>
      </c>
      <c r="M6" s="312"/>
      <c r="N6" s="313"/>
      <c r="O6" s="313"/>
      <c r="P6" s="313"/>
      <c r="Q6" s="314"/>
      <c r="T6" s="77" t="s">
        <v>45</v>
      </c>
      <c r="U6" s="77" t="s">
        <v>291</v>
      </c>
      <c r="V6" s="322"/>
      <c r="W6" s="322"/>
      <c r="X6" s="322"/>
      <c r="Y6" s="322"/>
      <c r="Z6" s="322"/>
    </row>
    <row r="7" spans="1:27" ht="14.25" thickBot="1">
      <c r="A7" s="65" t="s">
        <v>63</v>
      </c>
      <c r="B7" s="47" t="s">
        <v>116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292</v>
      </c>
      <c r="M7" s="312"/>
      <c r="N7" s="313"/>
      <c r="O7" s="313"/>
      <c r="P7" s="313"/>
      <c r="Q7" s="314"/>
      <c r="T7" s="77" t="s">
        <v>46</v>
      </c>
      <c r="U7" s="77" t="s">
        <v>292</v>
      </c>
      <c r="V7" s="322"/>
      <c r="W7" s="322"/>
      <c r="X7" s="322"/>
      <c r="Y7" s="322"/>
      <c r="Z7" s="322"/>
    </row>
    <row r="8" spans="1:27" ht="14.25" thickBot="1">
      <c r="A8" s="65" t="s">
        <v>71</v>
      </c>
      <c r="B8" s="47" t="s">
        <v>169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96</v>
      </c>
      <c r="L8" s="77" t="s">
        <v>293</v>
      </c>
      <c r="M8" s="315"/>
      <c r="N8" s="316"/>
      <c r="O8" s="316"/>
      <c r="P8" s="316"/>
      <c r="Q8" s="317"/>
      <c r="T8" s="77" t="s">
        <v>125</v>
      </c>
      <c r="U8" s="77" t="s">
        <v>297</v>
      </c>
      <c r="V8" s="308"/>
      <c r="W8" s="308"/>
      <c r="X8" s="308"/>
      <c r="Y8" s="308"/>
      <c r="Z8" s="308"/>
    </row>
    <row r="9" spans="1:27" ht="14.25" thickBot="1">
      <c r="A9" s="65" t="s">
        <v>72</v>
      </c>
      <c r="B9" s="47" t="s">
        <v>384</v>
      </c>
      <c r="D9" s="74" t="s">
        <v>24</v>
      </c>
      <c r="E9" s="75">
        <v>8.1300000000000008</v>
      </c>
      <c r="F9" s="24"/>
      <c r="G9" s="72">
        <v>7</v>
      </c>
      <c r="H9" s="75">
        <v>4.5</v>
      </c>
      <c r="K9" s="77" t="s">
        <v>97</v>
      </c>
      <c r="L9" s="77" t="s">
        <v>294</v>
      </c>
      <c r="M9" s="315"/>
      <c r="N9" s="316"/>
      <c r="O9" s="316"/>
      <c r="P9" s="316"/>
      <c r="Q9" s="317"/>
      <c r="T9" s="77" t="s">
        <v>126</v>
      </c>
      <c r="U9" s="77" t="s">
        <v>298</v>
      </c>
      <c r="V9" s="308"/>
      <c r="W9" s="308"/>
      <c r="X9" s="308"/>
      <c r="Y9" s="308"/>
      <c r="Z9" s="308"/>
    </row>
    <row r="10" spans="1:27" ht="14.25" thickBot="1">
      <c r="A10" s="65" t="s">
        <v>69</v>
      </c>
      <c r="B10" s="47">
        <v>17</v>
      </c>
      <c r="D10" s="74" t="s">
        <v>25</v>
      </c>
      <c r="E10" s="75">
        <v>19.25</v>
      </c>
      <c r="F10" s="24"/>
      <c r="G10" s="72">
        <v>8</v>
      </c>
      <c r="H10" s="75">
        <v>21.75</v>
      </c>
      <c r="K10" s="77" t="s">
        <v>10</v>
      </c>
      <c r="L10" s="77" t="s">
        <v>295</v>
      </c>
      <c r="M10" s="315"/>
      <c r="N10" s="318"/>
      <c r="O10" s="318"/>
      <c r="P10" s="318"/>
      <c r="Q10" s="317"/>
      <c r="U10" t="s">
        <v>299</v>
      </c>
    </row>
    <row r="11" spans="1:27" ht="14.25" thickBot="1">
      <c r="A11" s="65" t="s">
        <v>65</v>
      </c>
      <c r="B11" s="47">
        <v>1</v>
      </c>
      <c r="D11" s="74" t="s">
        <v>26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296</v>
      </c>
      <c r="M11" s="319"/>
      <c r="N11" s="320"/>
      <c r="O11" s="320"/>
      <c r="P11" s="320"/>
      <c r="Q11" s="321"/>
      <c r="U11" t="s">
        <v>300</v>
      </c>
    </row>
    <row r="12" spans="1:27" ht="14.25" thickBot="1">
      <c r="A12" s="65" t="s">
        <v>66</v>
      </c>
      <c r="B12" s="47">
        <v>5</v>
      </c>
      <c r="D12" s="74" t="s">
        <v>27</v>
      </c>
      <c r="E12" s="75">
        <v>18</v>
      </c>
      <c r="F12" s="24"/>
      <c r="G12" s="72">
        <v>10</v>
      </c>
      <c r="H12" s="75">
        <v>21.75</v>
      </c>
      <c r="K12" t="s">
        <v>227</v>
      </c>
      <c r="T12" t="s">
        <v>127</v>
      </c>
    </row>
    <row r="13" spans="1:27" ht="27.75" customHeight="1" thickBot="1">
      <c r="A13" s="66" t="s">
        <v>67</v>
      </c>
      <c r="B13" s="47">
        <v>2</v>
      </c>
      <c r="D13" s="74" t="s">
        <v>28</v>
      </c>
      <c r="E13" s="75">
        <v>6.38</v>
      </c>
      <c r="F13" s="24"/>
      <c r="G13" s="72">
        <v>11</v>
      </c>
      <c r="H13" s="75">
        <v>21.75</v>
      </c>
      <c r="K13" s="323" t="s">
        <v>153</v>
      </c>
      <c r="L13" s="324"/>
      <c r="M13" s="325" t="s">
        <v>154</v>
      </c>
      <c r="N13" s="326"/>
      <c r="O13" s="327"/>
      <c r="P13" s="328" t="s">
        <v>50</v>
      </c>
      <c r="Q13" s="330" t="s">
        <v>55</v>
      </c>
      <c r="R13" s="333" t="s">
        <v>56</v>
      </c>
      <c r="T13" s="323" t="s">
        <v>153</v>
      </c>
      <c r="U13" s="324"/>
      <c r="V13" s="325" t="s">
        <v>154</v>
      </c>
      <c r="W13" s="326"/>
      <c r="X13" s="327"/>
      <c r="Y13" s="328" t="s">
        <v>50</v>
      </c>
      <c r="Z13" s="330" t="s">
        <v>55</v>
      </c>
      <c r="AA13" s="333" t="s">
        <v>56</v>
      </c>
    </row>
    <row r="14" spans="1:27" ht="14.25" thickBot="1">
      <c r="A14" s="65" t="s">
        <v>110</v>
      </c>
      <c r="B14" s="47">
        <v>0</v>
      </c>
      <c r="D14" s="74" t="s">
        <v>29</v>
      </c>
      <c r="E14" s="75">
        <v>5.13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329"/>
      <c r="Q14" s="331"/>
      <c r="R14" s="335"/>
      <c r="T14" s="97" t="s">
        <v>0</v>
      </c>
      <c r="U14" s="98"/>
      <c r="V14" s="97" t="s">
        <v>0</v>
      </c>
      <c r="W14" s="101"/>
      <c r="X14" s="98" t="s">
        <v>74</v>
      </c>
      <c r="Y14" s="336"/>
      <c r="Z14" s="332"/>
      <c r="AA14" s="334"/>
    </row>
    <row r="15" spans="1:27" ht="14.25" thickBot="1">
      <c r="A15" s="66" t="s">
        <v>111</v>
      </c>
      <c r="B15" s="47">
        <v>0</v>
      </c>
      <c r="D15" s="74" t="s">
        <v>30</v>
      </c>
      <c r="E15" s="75">
        <v>10.88</v>
      </c>
      <c r="F15" s="24"/>
      <c r="G15" s="72">
        <v>13</v>
      </c>
      <c r="H15" s="75">
        <v>21.75</v>
      </c>
      <c r="K15" s="133" t="s">
        <v>237</v>
      </c>
      <c r="L15" s="134" t="s">
        <v>140</v>
      </c>
      <c r="M15" s="134" t="s">
        <v>235</v>
      </c>
      <c r="N15" s="252" t="s">
        <v>86</v>
      </c>
      <c r="O15" s="134">
        <v>17</v>
      </c>
      <c r="P15" s="134" t="s">
        <v>234</v>
      </c>
      <c r="Q15" s="134" t="s">
        <v>236</v>
      </c>
      <c r="R15" s="135"/>
      <c r="T15" s="10" t="s">
        <v>4</v>
      </c>
      <c r="U15" s="77" t="s">
        <v>261</v>
      </c>
      <c r="V15" s="1" t="s">
        <v>47</v>
      </c>
      <c r="W15" s="223" t="s">
        <v>145</v>
      </c>
      <c r="X15" s="1">
        <v>1</v>
      </c>
      <c r="Y15" s="109" t="s">
        <v>51</v>
      </c>
      <c r="Z15" s="1" t="s">
        <v>183</v>
      </c>
      <c r="AA15" s="11"/>
    </row>
    <row r="16" spans="1:27" ht="14.25" thickBot="1">
      <c r="A16" s="154" t="s">
        <v>230</v>
      </c>
      <c r="B16" s="47"/>
      <c r="D16" s="74" t="s">
        <v>31</v>
      </c>
      <c r="E16" s="75">
        <v>7.13</v>
      </c>
      <c r="F16" s="24"/>
      <c r="G16" s="72">
        <v>14</v>
      </c>
      <c r="H16" s="75">
        <v>21.75</v>
      </c>
      <c r="K16" s="133" t="s">
        <v>233</v>
      </c>
      <c r="L16" s="134" t="s">
        <v>140</v>
      </c>
      <c r="M16" s="134" t="s">
        <v>232</v>
      </c>
      <c r="N16" s="252" t="s">
        <v>351</v>
      </c>
      <c r="O16" s="134">
        <v>18</v>
      </c>
      <c r="P16" s="134" t="s">
        <v>234</v>
      </c>
      <c r="Q16" s="134" t="s">
        <v>236</v>
      </c>
      <c r="R16" s="135"/>
      <c r="T16" s="10" t="s">
        <v>5</v>
      </c>
      <c r="U16" s="77" t="s">
        <v>325</v>
      </c>
      <c r="V16" s="1" t="s">
        <v>246</v>
      </c>
      <c r="W16" s="1"/>
      <c r="X16" s="1"/>
      <c r="Y16" s="109" t="s">
        <v>51</v>
      </c>
      <c r="Z16" s="1"/>
      <c r="AA16" s="11"/>
    </row>
    <row r="17" spans="1:28" ht="14.25" thickBot="1">
      <c r="A17" s="154" t="s">
        <v>231</v>
      </c>
      <c r="B17" s="70"/>
      <c r="D17" s="74" t="s">
        <v>32</v>
      </c>
      <c r="E17" s="75">
        <v>4.88</v>
      </c>
      <c r="F17" s="24"/>
      <c r="G17" s="72">
        <v>15</v>
      </c>
      <c r="H17" s="75">
        <v>21.75</v>
      </c>
      <c r="K17" s="255" t="s">
        <v>306</v>
      </c>
      <c r="L17" s="165" t="s">
        <v>309</v>
      </c>
      <c r="M17" s="253" t="s">
        <v>306</v>
      </c>
      <c r="N17" s="253" t="s">
        <v>352</v>
      </c>
      <c r="O17" s="165">
        <v>7</v>
      </c>
      <c r="P17" s="165" t="s">
        <v>53</v>
      </c>
      <c r="Q17" s="165" t="s">
        <v>236</v>
      </c>
      <c r="R17" s="201"/>
      <c r="T17" s="10" t="s">
        <v>6</v>
      </c>
      <c r="U17" s="77" t="s">
        <v>326</v>
      </c>
      <c r="V17" s="1" t="s">
        <v>47</v>
      </c>
      <c r="W17" s="256" t="s">
        <v>37</v>
      </c>
      <c r="X17" s="1">
        <v>1</v>
      </c>
      <c r="Y17" s="109" t="s">
        <v>51</v>
      </c>
      <c r="Z17" s="1" t="s">
        <v>183</v>
      </c>
      <c r="AA17" s="11"/>
      <c r="AB17" s="207" t="s">
        <v>337</v>
      </c>
    </row>
    <row r="18" spans="1:28" ht="14.25" thickBot="1">
      <c r="A18" s="151" t="s">
        <v>228</v>
      </c>
      <c r="B18" s="303" t="s">
        <v>383</v>
      </c>
      <c r="D18" s="74" t="s">
        <v>33</v>
      </c>
      <c r="E18" s="75">
        <v>13</v>
      </c>
      <c r="F18" s="24"/>
      <c r="G18" s="72">
        <v>16</v>
      </c>
      <c r="H18" s="75">
        <v>21.75</v>
      </c>
      <c r="K18" s="166" t="s">
        <v>278</v>
      </c>
      <c r="L18" s="167" t="s">
        <v>49</v>
      </c>
      <c r="M18" s="167" t="s">
        <v>232</v>
      </c>
      <c r="N18" s="254" t="s">
        <v>352</v>
      </c>
      <c r="O18" s="167">
        <v>8</v>
      </c>
      <c r="P18" s="167" t="s">
        <v>234</v>
      </c>
      <c r="Q18" s="167" t="s">
        <v>236</v>
      </c>
      <c r="R18" s="200"/>
      <c r="T18" s="10" t="s">
        <v>7</v>
      </c>
      <c r="U18" s="77" t="s">
        <v>327</v>
      </c>
      <c r="V18" s="1" t="s">
        <v>247</v>
      </c>
      <c r="W18" s="1"/>
      <c r="X18" s="1"/>
      <c r="Y18" s="109" t="s">
        <v>51</v>
      </c>
      <c r="Z18" s="1"/>
      <c r="AA18" s="11"/>
    </row>
    <row r="19" spans="1:28" ht="14.25" thickBot="1">
      <c r="A19" s="152" t="s">
        <v>229</v>
      </c>
      <c r="B19" s="47">
        <v>17</v>
      </c>
      <c r="D19" s="74" t="s">
        <v>34</v>
      </c>
      <c r="E19" s="75">
        <v>14.38</v>
      </c>
      <c r="F19" s="24"/>
      <c r="G19" s="72">
        <v>17</v>
      </c>
      <c r="H19" s="75">
        <v>21.75</v>
      </c>
      <c r="K19" s="255" t="s">
        <v>353</v>
      </c>
      <c r="L19" s="165" t="s">
        <v>309</v>
      </c>
      <c r="M19" s="253" t="s">
        <v>353</v>
      </c>
      <c r="N19" s="253" t="s">
        <v>352</v>
      </c>
      <c r="O19" s="165">
        <v>9</v>
      </c>
      <c r="P19" s="165" t="s">
        <v>53</v>
      </c>
      <c r="Q19" s="165" t="s">
        <v>236</v>
      </c>
      <c r="R19" s="201"/>
      <c r="T19" s="10" t="s">
        <v>8</v>
      </c>
      <c r="U19" s="77" t="s">
        <v>328</v>
      </c>
      <c r="V19" s="1" t="s">
        <v>8</v>
      </c>
      <c r="W19" s="223" t="s">
        <v>343</v>
      </c>
      <c r="X19" s="1">
        <v>1</v>
      </c>
      <c r="Y19" s="109" t="s">
        <v>52</v>
      </c>
      <c r="Z19" s="1" t="s">
        <v>307</v>
      </c>
      <c r="AA19" s="11"/>
    </row>
    <row r="20" spans="1:28" ht="14.25" thickBot="1">
      <c r="A20" s="152" t="s">
        <v>66</v>
      </c>
      <c r="B20" s="47">
        <v>29</v>
      </c>
      <c r="D20" s="74" t="s">
        <v>35</v>
      </c>
      <c r="E20" s="75">
        <v>2.13</v>
      </c>
      <c r="F20" s="24"/>
      <c r="G20" s="72">
        <v>18</v>
      </c>
      <c r="H20" s="75">
        <v>21.75</v>
      </c>
      <c r="K20" s="255" t="s">
        <v>355</v>
      </c>
      <c r="L20" s="165" t="s">
        <v>309</v>
      </c>
      <c r="M20" s="253" t="s">
        <v>355</v>
      </c>
      <c r="N20" s="253" t="s">
        <v>356</v>
      </c>
      <c r="O20" s="165">
        <v>3</v>
      </c>
      <c r="P20" s="165" t="s">
        <v>53</v>
      </c>
      <c r="Q20" s="165" t="s">
        <v>236</v>
      </c>
      <c r="R20" s="201"/>
      <c r="T20" s="10" t="s">
        <v>9</v>
      </c>
      <c r="U20" s="77" t="s">
        <v>329</v>
      </c>
      <c r="V20" s="1" t="s">
        <v>248</v>
      </c>
      <c r="W20" s="223" t="s">
        <v>147</v>
      </c>
      <c r="X20" s="1">
        <v>1</v>
      </c>
      <c r="Y20" s="109" t="s">
        <v>52</v>
      </c>
      <c r="Z20" s="1" t="s">
        <v>307</v>
      </c>
      <c r="AA20" s="11"/>
    </row>
    <row r="21" spans="1:28" ht="29.25" customHeight="1" thickBot="1">
      <c r="A21" s="153" t="s">
        <v>67</v>
      </c>
      <c r="B21" s="71">
        <v>2</v>
      </c>
      <c r="D21" s="74" t="s">
        <v>36</v>
      </c>
      <c r="E21" s="75">
        <v>2.63</v>
      </c>
      <c r="F21" s="24"/>
      <c r="G21" s="72">
        <v>19</v>
      </c>
      <c r="H21" s="75">
        <v>21.75</v>
      </c>
      <c r="K21" s="304" t="s">
        <v>386</v>
      </c>
      <c r="L21" s="165" t="s">
        <v>309</v>
      </c>
      <c r="M21" s="253" t="s">
        <v>357</v>
      </c>
      <c r="N21" s="253" t="s">
        <v>359</v>
      </c>
      <c r="O21" s="165">
        <v>19</v>
      </c>
      <c r="P21" s="165" t="s">
        <v>53</v>
      </c>
      <c r="Q21" s="165" t="s">
        <v>236</v>
      </c>
      <c r="R21" s="201"/>
      <c r="T21" s="10" t="s">
        <v>10</v>
      </c>
      <c r="U21" s="77" t="s">
        <v>317</v>
      </c>
      <c r="V21" s="1" t="s">
        <v>10</v>
      </c>
      <c r="W21" s="223" t="s">
        <v>342</v>
      </c>
      <c r="X21" s="1">
        <v>1</v>
      </c>
      <c r="Y21" s="109" t="s">
        <v>51</v>
      </c>
      <c r="Z21" s="1" t="s">
        <v>76</v>
      </c>
      <c r="AA21" s="11"/>
    </row>
    <row r="22" spans="1:28" ht="27.75" customHeight="1" thickBot="1">
      <c r="A22" t="s">
        <v>362</v>
      </c>
      <c r="B22">
        <v>1</v>
      </c>
      <c r="D22" s="74" t="s">
        <v>37</v>
      </c>
      <c r="E22" s="75">
        <v>12.75</v>
      </c>
      <c r="F22" s="24"/>
      <c r="G22" s="72">
        <v>20</v>
      </c>
      <c r="H22" s="75">
        <v>21.75</v>
      </c>
      <c r="K22" s="296" t="s">
        <v>363</v>
      </c>
      <c r="L22" s="165" t="s">
        <v>364</v>
      </c>
      <c r="M22" s="165"/>
      <c r="N22" s="302" t="s">
        <v>365</v>
      </c>
      <c r="O22" s="302">
        <v>6</v>
      </c>
      <c r="P22" s="302" t="s">
        <v>52</v>
      </c>
      <c r="Q22" s="302"/>
      <c r="R22" s="201"/>
      <c r="T22" s="10" t="s">
        <v>11</v>
      </c>
      <c r="U22" s="77" t="s">
        <v>330</v>
      </c>
      <c r="V22" s="1" t="s">
        <v>249</v>
      </c>
      <c r="W22" s="223" t="s">
        <v>28</v>
      </c>
      <c r="X22" s="1"/>
      <c r="Y22" s="109" t="s">
        <v>51</v>
      </c>
      <c r="Z22" s="1"/>
      <c r="AA22" s="11"/>
    </row>
    <row r="23" spans="1:28" ht="14.25" thickBot="1">
      <c r="D23" s="74" t="s">
        <v>38</v>
      </c>
      <c r="E23" s="75">
        <v>2</v>
      </c>
      <c r="F23" s="199"/>
      <c r="G23" s="72">
        <v>21</v>
      </c>
      <c r="H23" s="75">
        <v>21.75</v>
      </c>
      <c r="I23" s="198"/>
      <c r="K23" s="296" t="s">
        <v>363</v>
      </c>
      <c r="L23" s="165" t="s">
        <v>24</v>
      </c>
      <c r="M23" s="165"/>
      <c r="N23" s="302" t="s">
        <v>18</v>
      </c>
      <c r="O23" s="302">
        <v>30</v>
      </c>
      <c r="P23" s="302" t="s">
        <v>52</v>
      </c>
      <c r="Q23" s="165" t="s">
        <v>236</v>
      </c>
      <c r="R23" s="201"/>
      <c r="T23" s="10" t="s">
        <v>12</v>
      </c>
      <c r="U23" s="77" t="s">
        <v>331</v>
      </c>
      <c r="V23" s="1" t="s">
        <v>12</v>
      </c>
      <c r="W23" s="223" t="s">
        <v>43</v>
      </c>
      <c r="X23" s="1">
        <v>1</v>
      </c>
      <c r="Y23" s="109" t="s">
        <v>52</v>
      </c>
      <c r="Z23" s="1" t="s">
        <v>308</v>
      </c>
      <c r="AA23" s="11"/>
    </row>
    <row r="24" spans="1:28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K24" s="296" t="s">
        <v>385</v>
      </c>
      <c r="L24" s="165" t="s">
        <v>24</v>
      </c>
      <c r="M24" s="165"/>
      <c r="N24" s="302" t="s">
        <v>18</v>
      </c>
      <c r="O24" s="302">
        <v>55</v>
      </c>
      <c r="P24" s="302" t="s">
        <v>52</v>
      </c>
      <c r="Q24" s="165" t="s">
        <v>236</v>
      </c>
      <c r="R24" s="201"/>
      <c r="T24" s="10" t="s">
        <v>13</v>
      </c>
      <c r="U24" s="77" t="s">
        <v>332</v>
      </c>
      <c r="V24" s="1" t="s">
        <v>250</v>
      </c>
      <c r="W24" s="223" t="s">
        <v>43</v>
      </c>
      <c r="X24" s="1">
        <v>1</v>
      </c>
      <c r="Y24" s="109" t="s">
        <v>52</v>
      </c>
      <c r="Z24" s="1" t="s">
        <v>308</v>
      </c>
      <c r="AA24" s="11"/>
    </row>
    <row r="25" spans="1:28" ht="41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K25" s="293" t="s">
        <v>370</v>
      </c>
      <c r="L25" s="165" t="s">
        <v>371</v>
      </c>
      <c r="M25" s="165" t="s">
        <v>372</v>
      </c>
      <c r="N25" s="165" t="s">
        <v>373</v>
      </c>
      <c r="O25" s="165">
        <v>0</v>
      </c>
      <c r="P25" s="165" t="s">
        <v>374</v>
      </c>
      <c r="Q25" s="294" t="s">
        <v>375</v>
      </c>
      <c r="R25" s="295" t="s">
        <v>376</v>
      </c>
      <c r="T25" s="10" t="s">
        <v>14</v>
      </c>
      <c r="U25" s="77" t="s">
        <v>333</v>
      </c>
      <c r="V25" s="1" t="s">
        <v>14</v>
      </c>
      <c r="W25" s="256" t="s">
        <v>40</v>
      </c>
      <c r="X25" s="1">
        <v>1</v>
      </c>
      <c r="Y25" s="109" t="s">
        <v>52</v>
      </c>
      <c r="Z25" s="1"/>
      <c r="AA25" s="23" t="s">
        <v>89</v>
      </c>
    </row>
    <row r="26" spans="1:28" ht="41.2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K26" s="293" t="s">
        <v>377</v>
      </c>
      <c r="L26" s="165" t="s">
        <v>378</v>
      </c>
      <c r="M26" s="165" t="s">
        <v>372</v>
      </c>
      <c r="N26" s="165" t="s">
        <v>373</v>
      </c>
      <c r="O26" s="165">
        <v>1</v>
      </c>
      <c r="P26" s="165" t="s">
        <v>374</v>
      </c>
      <c r="Q26" s="294" t="s">
        <v>375</v>
      </c>
      <c r="R26" s="295" t="s">
        <v>376</v>
      </c>
      <c r="T26" s="10" t="s">
        <v>15</v>
      </c>
      <c r="U26" s="77" t="s">
        <v>324</v>
      </c>
      <c r="V26" s="1" t="s">
        <v>251</v>
      </c>
      <c r="W26" s="256" t="s">
        <v>40</v>
      </c>
      <c r="X26" s="1">
        <v>1</v>
      </c>
      <c r="Y26" s="109" t="s">
        <v>52</v>
      </c>
      <c r="Z26" s="33"/>
      <c r="AA26" s="23" t="s">
        <v>89</v>
      </c>
    </row>
    <row r="27" spans="1:28" ht="81.7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K27" s="296" t="s">
        <v>91</v>
      </c>
      <c r="L27" s="297" t="s">
        <v>379</v>
      </c>
      <c r="M27" s="298" t="s">
        <v>380</v>
      </c>
      <c r="N27" s="165" t="s">
        <v>373</v>
      </c>
      <c r="O27" s="165">
        <v>0</v>
      </c>
      <c r="P27" s="165" t="s">
        <v>374</v>
      </c>
      <c r="Q27" s="294" t="s">
        <v>381</v>
      </c>
      <c r="R27" s="295" t="s">
        <v>376</v>
      </c>
      <c r="T27" s="31" t="s">
        <v>184</v>
      </c>
      <c r="U27" s="77" t="s">
        <v>334</v>
      </c>
      <c r="V27" s="30" t="s">
        <v>184</v>
      </c>
      <c r="W27" s="224" t="s">
        <v>344</v>
      </c>
      <c r="X27" s="30">
        <v>1</v>
      </c>
      <c r="Y27" s="139" t="s">
        <v>52</v>
      </c>
      <c r="Z27" t="s">
        <v>336</v>
      </c>
      <c r="AA27" s="23" t="s">
        <v>240</v>
      </c>
    </row>
    <row r="28" spans="1:28" ht="41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K28" s="296" t="s">
        <v>91</v>
      </c>
      <c r="L28" s="297" t="s">
        <v>379</v>
      </c>
      <c r="M28" s="298" t="s">
        <v>382</v>
      </c>
      <c r="N28" s="165" t="s">
        <v>373</v>
      </c>
      <c r="O28" s="165">
        <v>1</v>
      </c>
      <c r="P28" s="165" t="s">
        <v>374</v>
      </c>
      <c r="Q28" s="294" t="s">
        <v>381</v>
      </c>
      <c r="R28" s="295" t="s">
        <v>376</v>
      </c>
      <c r="T28" s="34" t="s">
        <v>310</v>
      </c>
      <c r="U28" s="205" t="s">
        <v>335</v>
      </c>
      <c r="V28" s="36"/>
      <c r="W28" s="224" t="s">
        <v>345</v>
      </c>
      <c r="X28" s="36">
        <v>1</v>
      </c>
      <c r="Y28" s="206"/>
      <c r="Z28" s="48"/>
      <c r="AA28" s="40"/>
    </row>
    <row r="29" spans="1:28" ht="27" customHeight="1" thickBot="1">
      <c r="D29" s="74"/>
      <c r="E29" s="75">
        <v>8.3800000000000008</v>
      </c>
      <c r="G29" s="72">
        <v>27</v>
      </c>
      <c r="H29" s="75">
        <v>21.75</v>
      </c>
      <c r="T29" s="34"/>
      <c r="U29" s="205"/>
      <c r="V29" s="36"/>
      <c r="W29" s="224"/>
      <c r="X29" s="36"/>
      <c r="Y29" s="206"/>
      <c r="Z29" s="48"/>
      <c r="AA29" s="40"/>
    </row>
    <row r="30" spans="1:28" ht="14.25" thickBot="1">
      <c r="D30" s="74"/>
      <c r="E30" s="75">
        <v>8.3800000000000008</v>
      </c>
      <c r="G30" s="72">
        <v>28</v>
      </c>
      <c r="H30" s="75">
        <v>9</v>
      </c>
      <c r="T30" s="34"/>
      <c r="U30" s="205"/>
      <c r="V30" s="36"/>
      <c r="W30" s="224"/>
      <c r="X30" s="36"/>
      <c r="Y30" s="206"/>
      <c r="Z30" s="48"/>
      <c r="AA30" s="40"/>
    </row>
    <row r="31" spans="1:28" ht="14.25" thickBot="1">
      <c r="D31" s="74"/>
      <c r="E31" s="75">
        <v>8.3800000000000008</v>
      </c>
      <c r="G31" s="72">
        <v>29</v>
      </c>
      <c r="H31" s="75">
        <v>18</v>
      </c>
      <c r="T31" s="32"/>
      <c r="U31" s="204"/>
      <c r="V31" s="118"/>
      <c r="W31" s="118"/>
      <c r="X31" s="118"/>
      <c r="Y31" s="140"/>
      <c r="Z31" s="118"/>
      <c r="AA31" s="7"/>
    </row>
    <row r="32" spans="1:28" ht="57.75" customHeight="1">
      <c r="H32" s="54">
        <v>42</v>
      </c>
      <c r="I32" s="198"/>
      <c r="T32" s="45"/>
      <c r="U32" s="24"/>
      <c r="V32" s="45"/>
      <c r="W32" s="45"/>
      <c r="X32" s="45"/>
      <c r="Y32" s="202"/>
      <c r="Z32" s="24"/>
      <c r="AA32" s="203"/>
    </row>
    <row r="33" spans="8:27" ht="57.75" customHeight="1">
      <c r="H33" s="54">
        <v>10.5</v>
      </c>
      <c r="T33" s="45"/>
      <c r="U33" s="24"/>
      <c r="V33" s="45"/>
      <c r="W33" s="45"/>
      <c r="X33" s="45"/>
      <c r="Y33" s="202"/>
      <c r="Z33" s="24"/>
      <c r="AA33" s="203"/>
    </row>
    <row r="34" spans="8:27">
      <c r="H34" s="54">
        <v>33.75</v>
      </c>
      <c r="T34" s="45"/>
      <c r="U34" s="24"/>
      <c r="V34" s="45"/>
      <c r="W34" s="45"/>
      <c r="X34" s="45"/>
      <c r="Y34" s="202"/>
      <c r="Z34" s="24"/>
      <c r="AA34" s="203"/>
    </row>
    <row r="35" spans="8:27">
      <c r="H35" s="54">
        <v>21</v>
      </c>
      <c r="T35" s="45"/>
      <c r="U35" s="24"/>
      <c r="V35" s="45"/>
      <c r="W35" s="45"/>
      <c r="X35" s="45"/>
      <c r="Y35" s="202"/>
      <c r="Z35" s="24"/>
      <c r="AA35" s="203"/>
    </row>
    <row r="36" spans="8:27" ht="28.5" customHeight="1">
      <c r="H36" s="54">
        <v>23.25</v>
      </c>
      <c r="T36" s="45"/>
      <c r="U36" s="24"/>
      <c r="V36" s="45"/>
      <c r="W36" s="45"/>
      <c r="X36" s="45"/>
      <c r="Y36" s="202"/>
      <c r="Z36" s="24"/>
      <c r="AA36" s="203"/>
    </row>
    <row r="37" spans="8:27" ht="27.75" customHeight="1">
      <c r="H37" s="54">
        <v>13.5</v>
      </c>
    </row>
    <row r="38" spans="8:27">
      <c r="H38" s="54">
        <v>27</v>
      </c>
    </row>
    <row r="39" spans="8:27">
      <c r="H39" s="54">
        <v>13.5</v>
      </c>
    </row>
    <row r="40" spans="8:27">
      <c r="H40" s="54">
        <v>27</v>
      </c>
    </row>
    <row r="41" spans="8:27">
      <c r="H41" s="54">
        <v>13.5</v>
      </c>
    </row>
    <row r="42" spans="8:27">
      <c r="H42" s="54">
        <v>27</v>
      </c>
    </row>
    <row r="43" spans="8:27">
      <c r="H43" s="54">
        <v>13.5</v>
      </c>
    </row>
    <row r="44" spans="8:27" ht="26.25" customHeight="1">
      <c r="H44" s="54">
        <v>27</v>
      </c>
    </row>
    <row r="45" spans="8:27">
      <c r="H45" s="54">
        <v>13.5</v>
      </c>
    </row>
    <row r="46" spans="8:27">
      <c r="H46" s="54">
        <v>27</v>
      </c>
    </row>
    <row r="47" spans="8:27">
      <c r="H47" s="54">
        <v>13.5</v>
      </c>
    </row>
    <row r="48" spans="8:27">
      <c r="H48" s="54">
        <v>27</v>
      </c>
    </row>
    <row r="49" spans="8:9">
      <c r="H49" s="54">
        <v>13.5</v>
      </c>
    </row>
    <row r="50" spans="8:9">
      <c r="H50" s="54">
        <v>27</v>
      </c>
    </row>
    <row r="51" spans="8:9">
      <c r="H51" s="54">
        <v>13.5</v>
      </c>
    </row>
    <row r="52" spans="8:9">
      <c r="H52" s="54">
        <v>27</v>
      </c>
    </row>
    <row r="53" spans="8:9">
      <c r="H53" s="54">
        <v>13.5</v>
      </c>
    </row>
    <row r="54" spans="8:9">
      <c r="H54" s="54">
        <v>27</v>
      </c>
    </row>
    <row r="55" spans="8:9">
      <c r="H55" s="54">
        <v>13.5</v>
      </c>
    </row>
    <row r="56" spans="8:9">
      <c r="H56" s="54">
        <v>27</v>
      </c>
    </row>
    <row r="57" spans="8:9">
      <c r="H57" s="54">
        <v>13.5</v>
      </c>
    </row>
    <row r="58" spans="8:9">
      <c r="H58" s="54">
        <v>27</v>
      </c>
    </row>
    <row r="59" spans="8:9">
      <c r="H59" s="54">
        <v>13.5</v>
      </c>
    </row>
    <row r="60" spans="8:9">
      <c r="H60" s="54">
        <v>27</v>
      </c>
    </row>
    <row r="61" spans="8:9">
      <c r="H61" s="54">
        <v>10.5</v>
      </c>
    </row>
    <row r="62" spans="8:9">
      <c r="H62" s="54">
        <v>15.75</v>
      </c>
      <c r="I62" s="198">
        <f>SUM(H33:H62)</f>
        <v>600.75</v>
      </c>
    </row>
  </sheetData>
  <mergeCells count="14">
    <mergeCell ref="AA13:AA14"/>
    <mergeCell ref="R13:R14"/>
    <mergeCell ref="T13:U13"/>
    <mergeCell ref="V13:X13"/>
    <mergeCell ref="Y13:Y14"/>
    <mergeCell ref="M3:Q3"/>
    <mergeCell ref="V3:Z3"/>
    <mergeCell ref="M4:Q11"/>
    <mergeCell ref="V4:Z9"/>
    <mergeCell ref="K13:L13"/>
    <mergeCell ref="M13:O13"/>
    <mergeCell ref="P13:P14"/>
    <mergeCell ref="Q13:Q14"/>
    <mergeCell ref="Z13:Z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topLeftCell="G1" workbookViewId="0">
      <selection activeCell="H26" sqref="H26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152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305" t="s">
        <v>81</v>
      </c>
      <c r="N3" s="306"/>
      <c r="O3" s="306"/>
      <c r="P3" s="306"/>
      <c r="Q3" s="307"/>
      <c r="T3" s="77" t="s">
        <v>79</v>
      </c>
      <c r="U3" s="77" t="s">
        <v>174</v>
      </c>
      <c r="V3" s="308" t="s">
        <v>82</v>
      </c>
      <c r="W3" s="308"/>
      <c r="X3" s="308"/>
      <c r="Y3" s="308"/>
      <c r="Z3" s="308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311</v>
      </c>
      <c r="M4" s="309" t="s">
        <v>61</v>
      </c>
      <c r="N4" s="310"/>
      <c r="O4" s="310"/>
      <c r="P4" s="310"/>
      <c r="Q4" s="311"/>
      <c r="T4" s="77" t="s">
        <v>83</v>
      </c>
      <c r="U4" s="77" t="s">
        <v>319</v>
      </c>
      <c r="V4" s="309" t="s">
        <v>171</v>
      </c>
      <c r="W4" s="310"/>
      <c r="X4" s="310"/>
      <c r="Y4" s="310"/>
      <c r="Z4" s="310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312</v>
      </c>
      <c r="M5" s="312"/>
      <c r="N5" s="313"/>
      <c r="O5" s="313"/>
      <c r="P5" s="313"/>
      <c r="Q5" s="314"/>
      <c r="T5" s="77" t="s">
        <v>84</v>
      </c>
      <c r="U5" s="77" t="s">
        <v>312</v>
      </c>
      <c r="V5" s="312"/>
      <c r="W5" s="313"/>
      <c r="X5" s="313"/>
      <c r="Y5" s="313"/>
      <c r="Z5" s="313"/>
    </row>
    <row r="6" spans="1:27">
      <c r="A6" s="64" t="s">
        <v>62</v>
      </c>
      <c r="B6" s="68" t="s">
        <v>130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313</v>
      </c>
      <c r="M6" s="312"/>
      <c r="N6" s="313"/>
      <c r="O6" s="313"/>
      <c r="P6" s="313"/>
      <c r="Q6" s="314"/>
      <c r="T6" s="77" t="s">
        <v>45</v>
      </c>
      <c r="U6" s="77" t="s">
        <v>313</v>
      </c>
      <c r="V6" s="312"/>
      <c r="W6" s="313"/>
      <c r="X6" s="313"/>
      <c r="Y6" s="313"/>
      <c r="Z6" s="313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314</v>
      </c>
      <c r="M7" s="312"/>
      <c r="N7" s="313"/>
      <c r="O7" s="313"/>
      <c r="P7" s="313"/>
      <c r="Q7" s="314"/>
      <c r="T7" s="77" t="s">
        <v>46</v>
      </c>
      <c r="U7" s="77" t="s">
        <v>320</v>
      </c>
      <c r="V7" s="312"/>
      <c r="W7" s="313"/>
      <c r="X7" s="313"/>
      <c r="Y7" s="313"/>
      <c r="Z7" s="313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96</v>
      </c>
      <c r="L8" s="77" t="s">
        <v>315</v>
      </c>
      <c r="M8" s="315"/>
      <c r="N8" s="316"/>
      <c r="O8" s="316"/>
      <c r="P8" s="316"/>
      <c r="Q8" s="317"/>
      <c r="T8" s="77" t="s">
        <v>125</v>
      </c>
      <c r="U8" s="77" t="s">
        <v>321</v>
      </c>
      <c r="V8" s="315"/>
      <c r="W8" s="316"/>
      <c r="X8" s="316"/>
      <c r="Y8" s="316"/>
      <c r="Z8" s="316"/>
    </row>
    <row r="9" spans="1:27">
      <c r="A9" s="65" t="s">
        <v>72</v>
      </c>
      <c r="B9" s="47" t="s">
        <v>287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97</v>
      </c>
      <c r="L9" s="77" t="s">
        <v>316</v>
      </c>
      <c r="M9" s="315"/>
      <c r="N9" s="316"/>
      <c r="O9" s="316"/>
      <c r="P9" s="316"/>
      <c r="Q9" s="317"/>
      <c r="T9" s="77" t="s">
        <v>126</v>
      </c>
      <c r="U9" s="77" t="s">
        <v>322</v>
      </c>
      <c r="V9" s="315"/>
      <c r="W9" s="316"/>
      <c r="X9" s="316"/>
      <c r="Y9" s="316"/>
      <c r="Z9" s="316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317</v>
      </c>
      <c r="M10" s="315"/>
      <c r="N10" s="318"/>
      <c r="O10" s="318"/>
      <c r="P10" s="318"/>
      <c r="Q10" s="317"/>
      <c r="T10" s="77" t="s">
        <v>14</v>
      </c>
      <c r="U10" s="77" t="s">
        <v>323</v>
      </c>
      <c r="V10" s="337"/>
      <c r="W10" s="338"/>
      <c r="X10" s="338"/>
      <c r="Y10" s="338"/>
      <c r="Z10" s="338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318</v>
      </c>
      <c r="M11" s="319"/>
      <c r="N11" s="320"/>
      <c r="O11" s="320"/>
      <c r="P11" s="320"/>
      <c r="Q11" s="321"/>
      <c r="T11" s="77" t="s">
        <v>15</v>
      </c>
      <c r="U11" s="77" t="s">
        <v>324</v>
      </c>
      <c r="V11" s="337"/>
      <c r="W11" s="338"/>
      <c r="X11" s="338"/>
      <c r="Y11" s="338"/>
      <c r="Z11" s="338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323" t="s">
        <v>153</v>
      </c>
      <c r="L13" s="324"/>
      <c r="M13" s="325" t="s">
        <v>154</v>
      </c>
      <c r="N13" s="326"/>
      <c r="O13" s="327"/>
      <c r="P13" s="328" t="s">
        <v>50</v>
      </c>
      <c r="Q13" s="330" t="s">
        <v>55</v>
      </c>
      <c r="R13" s="333" t="s">
        <v>56</v>
      </c>
      <c r="T13" s="323" t="s">
        <v>153</v>
      </c>
      <c r="U13" s="324"/>
      <c r="V13" s="325" t="s">
        <v>154</v>
      </c>
      <c r="W13" s="326"/>
      <c r="X13" s="327"/>
      <c r="Y13" s="328" t="s">
        <v>50</v>
      </c>
      <c r="Z13" s="330" t="s">
        <v>55</v>
      </c>
      <c r="AA13" s="333" t="s">
        <v>56</v>
      </c>
    </row>
    <row r="14" spans="1:27" ht="14.25" thickBot="1">
      <c r="A14" s="65" t="s">
        <v>110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329"/>
      <c r="Q14" s="331"/>
      <c r="R14" s="335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336"/>
      <c r="Z14" s="332"/>
      <c r="AA14" s="334"/>
    </row>
    <row r="15" spans="1:27" ht="14.25" thickBot="1">
      <c r="A15" s="67" t="s">
        <v>111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262</v>
      </c>
      <c r="M15" s="8" t="s">
        <v>17</v>
      </c>
      <c r="N15" s="25" t="s">
        <v>137</v>
      </c>
      <c r="O15" s="9">
        <v>2</v>
      </c>
      <c r="P15" s="16" t="s">
        <v>51</v>
      </c>
      <c r="Q15" s="3" t="s">
        <v>57</v>
      </c>
      <c r="R15" s="9" t="s">
        <v>58</v>
      </c>
      <c r="T15" s="22"/>
      <c r="U15" s="78"/>
      <c r="V15" s="22"/>
      <c r="W15" s="28"/>
      <c r="X15" s="20"/>
      <c r="Y15" s="21"/>
      <c r="Z15" s="2"/>
      <c r="AA15" s="23"/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263</v>
      </c>
      <c r="M16" s="10"/>
      <c r="N16" s="26"/>
      <c r="O16" s="11"/>
      <c r="P16" s="17"/>
      <c r="Q16" s="1"/>
      <c r="R16" s="11"/>
      <c r="T16" s="4" t="s">
        <v>4</v>
      </c>
      <c r="U16" s="79" t="s">
        <v>264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242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87</v>
      </c>
      <c r="R17" s="14" t="s">
        <v>60</v>
      </c>
      <c r="T17" s="10" t="s">
        <v>5</v>
      </c>
      <c r="U17" s="80" t="s">
        <v>265</v>
      </c>
      <c r="V17" s="10" t="s">
        <v>247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245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266</v>
      </c>
      <c r="V19" s="10" t="s">
        <v>252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243</v>
      </c>
      <c r="V20" s="10" t="s">
        <v>8</v>
      </c>
      <c r="W20" s="26" t="s">
        <v>144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267</v>
      </c>
      <c r="V21" s="10" t="s">
        <v>248</v>
      </c>
      <c r="W21" s="26" t="s">
        <v>144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241</v>
      </c>
      <c r="V22" s="10" t="s">
        <v>10</v>
      </c>
      <c r="W22" s="26" t="s">
        <v>108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268</v>
      </c>
      <c r="V23" s="10" t="s">
        <v>249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244</v>
      </c>
      <c r="V24" s="10" t="s">
        <v>12</v>
      </c>
      <c r="W24" s="26" t="s">
        <v>135</v>
      </c>
      <c r="X24" s="11">
        <v>3</v>
      </c>
      <c r="Y24" s="17" t="s">
        <v>52</v>
      </c>
      <c r="Z24" s="1" t="s">
        <v>122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269</v>
      </c>
      <c r="V25" s="10" t="s">
        <v>250</v>
      </c>
      <c r="W25" s="26" t="s">
        <v>135</v>
      </c>
      <c r="X25" s="11">
        <v>1</v>
      </c>
      <c r="Y25" s="17" t="s">
        <v>52</v>
      </c>
      <c r="Z25" s="1" t="s">
        <v>123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98</v>
      </c>
      <c r="U26" s="81" t="s">
        <v>271</v>
      </c>
      <c r="V26" s="49" t="s">
        <v>98</v>
      </c>
      <c r="W26" s="3" t="s">
        <v>138</v>
      </c>
      <c r="X26" s="50">
        <v>3</v>
      </c>
      <c r="Y26" s="51" t="s">
        <v>52</v>
      </c>
      <c r="Z26" s="52" t="s">
        <v>124</v>
      </c>
      <c r="AA26" s="53" t="s">
        <v>101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99</v>
      </c>
      <c r="U27" s="80" t="s">
        <v>270</v>
      </c>
      <c r="V27" s="31" t="s">
        <v>253</v>
      </c>
      <c r="W27" s="1" t="s">
        <v>138</v>
      </c>
      <c r="X27" s="29">
        <v>1</v>
      </c>
      <c r="Y27" s="42" t="s">
        <v>52</v>
      </c>
      <c r="Z27" s="30" t="s">
        <v>114</v>
      </c>
      <c r="AA27" s="44" t="s">
        <v>102</v>
      </c>
    </row>
    <row r="28" spans="4:27" ht="28.5" customHeight="1">
      <c r="G28" s="74">
        <v>26</v>
      </c>
      <c r="H28" s="75">
        <v>15</v>
      </c>
      <c r="T28" s="31" t="s">
        <v>91</v>
      </c>
      <c r="U28" s="82" t="s">
        <v>270</v>
      </c>
      <c r="V28" s="108" t="s">
        <v>172</v>
      </c>
      <c r="W28" s="30" t="s">
        <v>19</v>
      </c>
      <c r="X28" s="29">
        <v>1</v>
      </c>
      <c r="Y28" s="42" t="s">
        <v>92</v>
      </c>
      <c r="Z28" s="30" t="s">
        <v>93</v>
      </c>
      <c r="AA28" s="23" t="s">
        <v>94</v>
      </c>
    </row>
    <row r="29" spans="4:27" ht="27">
      <c r="G29" s="74">
        <v>27</v>
      </c>
      <c r="H29" s="75">
        <v>15</v>
      </c>
      <c r="T29" s="10" t="s">
        <v>14</v>
      </c>
      <c r="U29" s="80" t="s">
        <v>302</v>
      </c>
      <c r="V29" s="10" t="s">
        <v>14</v>
      </c>
      <c r="W29" s="26" t="s">
        <v>303</v>
      </c>
      <c r="X29" s="11">
        <v>3</v>
      </c>
      <c r="Y29" s="17" t="s">
        <v>304</v>
      </c>
      <c r="Z29" s="33" t="s">
        <v>117</v>
      </c>
      <c r="AA29" s="23" t="s">
        <v>89</v>
      </c>
    </row>
    <row r="30" spans="4:27" ht="27">
      <c r="G30" s="74">
        <v>28</v>
      </c>
      <c r="H30" s="75">
        <v>15</v>
      </c>
      <c r="T30" s="10" t="s">
        <v>15</v>
      </c>
      <c r="U30" s="80" t="s">
        <v>305</v>
      </c>
      <c r="V30" s="10" t="s">
        <v>251</v>
      </c>
      <c r="W30" s="26" t="s">
        <v>303</v>
      </c>
      <c r="X30" s="11">
        <v>1</v>
      </c>
      <c r="Y30" s="17" t="s">
        <v>304</v>
      </c>
      <c r="Z30" s="33" t="s">
        <v>118</v>
      </c>
      <c r="AA30" s="23" t="s">
        <v>89</v>
      </c>
    </row>
    <row r="31" spans="4:27" ht="27">
      <c r="G31" s="74">
        <v>29</v>
      </c>
      <c r="H31" s="75">
        <v>15</v>
      </c>
      <c r="T31" s="31" t="s">
        <v>104</v>
      </c>
      <c r="U31" s="80" t="s">
        <v>271</v>
      </c>
      <c r="V31" s="31" t="s">
        <v>104</v>
      </c>
      <c r="W31" s="1" t="s">
        <v>108</v>
      </c>
      <c r="X31" s="29">
        <v>3</v>
      </c>
      <c r="Y31" s="42" t="s">
        <v>53</v>
      </c>
      <c r="Z31" s="33" t="s">
        <v>115</v>
      </c>
      <c r="AA31" s="11" t="s">
        <v>107</v>
      </c>
    </row>
    <row r="32" spans="4:27" ht="28.5" customHeight="1">
      <c r="G32" s="74">
        <v>30</v>
      </c>
      <c r="H32" s="75">
        <v>15</v>
      </c>
      <c r="T32" s="34" t="s">
        <v>105</v>
      </c>
      <c r="U32" s="91" t="s">
        <v>270</v>
      </c>
      <c r="V32" s="34" t="s">
        <v>255</v>
      </c>
      <c r="W32" s="48"/>
      <c r="X32" s="37"/>
      <c r="Y32" s="41" t="s">
        <v>53</v>
      </c>
      <c r="Z32" s="39" t="s">
        <v>115</v>
      </c>
      <c r="AA32" s="35" t="s">
        <v>107</v>
      </c>
    </row>
    <row r="33" spans="7:27" ht="27.75" customHeight="1">
      <c r="G33" s="74">
        <v>31</v>
      </c>
      <c r="H33" s="75">
        <v>15</v>
      </c>
      <c r="T33" s="31" t="s">
        <v>132</v>
      </c>
      <c r="U33" s="80" t="s">
        <v>272</v>
      </c>
      <c r="V33" s="46" t="s">
        <v>165</v>
      </c>
      <c r="W33" s="30" t="s">
        <v>141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164</v>
      </c>
      <c r="U34" s="91" t="s">
        <v>273</v>
      </c>
      <c r="V34" s="46" t="s">
        <v>260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162</v>
      </c>
      <c r="U35" s="80" t="s">
        <v>274</v>
      </c>
      <c r="V35" s="102" t="s">
        <v>166</v>
      </c>
      <c r="W35" s="1" t="s">
        <v>141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28">
        <v>34</v>
      </c>
      <c r="H36" s="54">
        <v>15</v>
      </c>
      <c r="T36" s="32" t="s">
        <v>163</v>
      </c>
      <c r="U36" s="92" t="s">
        <v>275</v>
      </c>
      <c r="V36" s="102" t="s">
        <v>259</v>
      </c>
      <c r="W36" s="43"/>
      <c r="X36" s="7"/>
      <c r="Y36" s="105"/>
      <c r="Z36" s="43"/>
      <c r="AA36" s="7"/>
    </row>
    <row r="37" spans="7:27" ht="27">
      <c r="G37" s="128">
        <v>35</v>
      </c>
      <c r="H37" s="54">
        <v>15</v>
      </c>
      <c r="T37" s="30" t="s">
        <v>45</v>
      </c>
      <c r="U37" s="1" t="s">
        <v>276</v>
      </c>
      <c r="V37" s="30" t="s">
        <v>179</v>
      </c>
      <c r="W37" s="1" t="s">
        <v>142</v>
      </c>
      <c r="X37" s="1">
        <v>1</v>
      </c>
      <c r="Y37" s="1"/>
      <c r="Z37" s="1" t="s">
        <v>57</v>
      </c>
      <c r="AA37" s="33" t="s">
        <v>182</v>
      </c>
    </row>
    <row r="38" spans="7:27">
      <c r="G38" s="128">
        <v>36</v>
      </c>
      <c r="H38" s="54">
        <v>15</v>
      </c>
      <c r="T38" s="30" t="s">
        <v>46</v>
      </c>
      <c r="U38" s="1" t="s">
        <v>277</v>
      </c>
      <c r="V38" s="30" t="s">
        <v>258</v>
      </c>
      <c r="W38" s="1"/>
      <c r="X38" s="1"/>
      <c r="Y38" s="1"/>
      <c r="Z38" s="1"/>
      <c r="AA38" s="1"/>
    </row>
    <row r="39" spans="7:27">
      <c r="G39" s="128">
        <v>37</v>
      </c>
      <c r="H39" s="54">
        <v>15</v>
      </c>
      <c r="T39" s="30" t="s">
        <v>45</v>
      </c>
      <c r="U39" s="1" t="s">
        <v>276</v>
      </c>
      <c r="V39" s="1" t="s">
        <v>180</v>
      </c>
      <c r="W39" s="1" t="s">
        <v>141</v>
      </c>
      <c r="X39" s="1">
        <v>2</v>
      </c>
      <c r="Y39" s="1"/>
      <c r="Z39" s="1" t="s">
        <v>57</v>
      </c>
      <c r="AA39" s="1"/>
    </row>
    <row r="40" spans="7:27" ht="26.25" customHeight="1">
      <c r="G40" s="128">
        <v>38</v>
      </c>
      <c r="H40" s="54">
        <v>15</v>
      </c>
      <c r="T40" s="30" t="s">
        <v>46</v>
      </c>
      <c r="U40" s="1" t="s">
        <v>277</v>
      </c>
      <c r="V40" s="1" t="s">
        <v>256</v>
      </c>
      <c r="W40" s="1"/>
      <c r="X40" s="1"/>
      <c r="Y40" s="1"/>
      <c r="Z40" s="1"/>
      <c r="AA40" s="1"/>
    </row>
    <row r="41" spans="7:27">
      <c r="G41" s="128">
        <v>39</v>
      </c>
      <c r="H41" s="54">
        <v>15</v>
      </c>
      <c r="T41" s="30" t="s">
        <v>45</v>
      </c>
      <c r="U41" s="1" t="s">
        <v>276</v>
      </c>
      <c r="V41" s="1" t="s">
        <v>181</v>
      </c>
      <c r="W41" s="1" t="s">
        <v>142</v>
      </c>
      <c r="X41" s="1">
        <v>2</v>
      </c>
      <c r="Y41" s="1"/>
      <c r="Z41" s="1" t="s">
        <v>57</v>
      </c>
      <c r="AA41" s="1"/>
    </row>
    <row r="42" spans="7:27">
      <c r="G42" s="128">
        <v>40</v>
      </c>
      <c r="H42" s="54">
        <v>15</v>
      </c>
      <c r="T42" s="30" t="s">
        <v>46</v>
      </c>
      <c r="U42" s="1" t="s">
        <v>277</v>
      </c>
      <c r="V42" s="1" t="s">
        <v>257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K13:L13"/>
    <mergeCell ref="P13:P14"/>
    <mergeCell ref="Q13:Q14"/>
    <mergeCell ref="AA13:AA14"/>
    <mergeCell ref="V3:Z3"/>
    <mergeCell ref="R13:R14"/>
    <mergeCell ref="T13:U13"/>
    <mergeCell ref="Y13:Y14"/>
    <mergeCell ref="M3:Q3"/>
    <mergeCell ref="Z13:Z14"/>
    <mergeCell ref="M13:O13"/>
    <mergeCell ref="M4:Q11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topLeftCell="C1" zoomScaleNormal="100" workbookViewId="0">
      <selection activeCell="S19" sqref="S19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48">
        <v>1</v>
      </c>
      <c r="H3" s="149">
        <v>4.5</v>
      </c>
      <c r="K3" s="77" t="s">
        <v>78</v>
      </c>
      <c r="L3" s="77" t="s">
        <v>80</v>
      </c>
      <c r="M3" s="305" t="s">
        <v>81</v>
      </c>
      <c r="N3" s="306"/>
      <c r="O3" s="306"/>
      <c r="P3" s="306"/>
      <c r="Q3" s="307"/>
      <c r="T3" s="77" t="s">
        <v>79</v>
      </c>
      <c r="U3" s="77" t="s">
        <v>173</v>
      </c>
      <c r="V3" s="308" t="s">
        <v>82</v>
      </c>
      <c r="W3" s="308"/>
      <c r="X3" s="308"/>
      <c r="Y3" s="308"/>
      <c r="Z3" s="308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50">
        <v>20.25</v>
      </c>
      <c r="K4" s="77" t="s">
        <v>85</v>
      </c>
      <c r="L4" s="77" t="s">
        <v>192</v>
      </c>
      <c r="M4" s="309" t="s">
        <v>61</v>
      </c>
      <c r="N4" s="310"/>
      <c r="O4" s="310"/>
      <c r="P4" s="310"/>
      <c r="Q4" s="311"/>
      <c r="T4" s="77" t="s">
        <v>83</v>
      </c>
      <c r="U4" s="77" t="s">
        <v>187</v>
      </c>
      <c r="V4" s="309" t="s">
        <v>171</v>
      </c>
      <c r="W4" s="310"/>
      <c r="X4" s="310"/>
      <c r="Y4" s="310"/>
      <c r="Z4" s="310"/>
    </row>
    <row r="5" spans="1:27">
      <c r="A5" s="65"/>
      <c r="B5" s="47"/>
      <c r="D5" s="85" t="s">
        <v>137</v>
      </c>
      <c r="E5" s="86">
        <v>28.5</v>
      </c>
      <c r="F5" s="24"/>
      <c r="G5" s="77">
        <v>3</v>
      </c>
      <c r="H5" s="150">
        <v>13</v>
      </c>
      <c r="K5" s="77" t="s">
        <v>84</v>
      </c>
      <c r="L5" s="77" t="s">
        <v>133</v>
      </c>
      <c r="M5" s="312"/>
      <c r="N5" s="313"/>
      <c r="O5" s="313"/>
      <c r="P5" s="313"/>
      <c r="Q5" s="314"/>
      <c r="T5" s="77" t="s">
        <v>84</v>
      </c>
      <c r="U5" s="77" t="s">
        <v>188</v>
      </c>
      <c r="V5" s="312"/>
      <c r="W5" s="313"/>
      <c r="X5" s="313"/>
      <c r="Y5" s="313"/>
      <c r="Z5" s="313"/>
    </row>
    <row r="6" spans="1:27">
      <c r="A6" s="64" t="s">
        <v>62</v>
      </c>
      <c r="B6" s="68" t="s">
        <v>131</v>
      </c>
      <c r="D6" s="85" t="s">
        <v>138</v>
      </c>
      <c r="E6" s="86">
        <v>6</v>
      </c>
      <c r="F6" s="24"/>
      <c r="G6" s="77">
        <v>4</v>
      </c>
      <c r="H6" s="150">
        <v>15</v>
      </c>
      <c r="K6" s="77" t="s">
        <v>45</v>
      </c>
      <c r="L6" s="77" t="s">
        <v>109</v>
      </c>
      <c r="M6" s="312"/>
      <c r="N6" s="313"/>
      <c r="O6" s="313"/>
      <c r="P6" s="313"/>
      <c r="Q6" s="314"/>
      <c r="T6" s="77" t="s">
        <v>45</v>
      </c>
      <c r="U6" s="77" t="s">
        <v>193</v>
      </c>
      <c r="V6" s="312"/>
      <c r="W6" s="313"/>
      <c r="X6" s="313"/>
      <c r="Y6" s="313"/>
      <c r="Z6" s="313"/>
    </row>
    <row r="7" spans="1:27">
      <c r="A7" s="65" t="s">
        <v>63</v>
      </c>
      <c r="B7" s="47" t="s">
        <v>95</v>
      </c>
      <c r="D7" s="85" t="s">
        <v>54</v>
      </c>
      <c r="E7" s="86">
        <v>14</v>
      </c>
      <c r="F7" s="24"/>
      <c r="G7" s="77">
        <v>5</v>
      </c>
      <c r="H7" s="150">
        <v>15</v>
      </c>
      <c r="K7" s="77" t="s">
        <v>46</v>
      </c>
      <c r="L7" s="77" t="s">
        <v>185</v>
      </c>
      <c r="M7" s="312"/>
      <c r="N7" s="313"/>
      <c r="O7" s="313"/>
      <c r="P7" s="313"/>
      <c r="Q7" s="314"/>
      <c r="T7" s="77" t="s">
        <v>46</v>
      </c>
      <c r="U7" s="77" t="s">
        <v>194</v>
      </c>
      <c r="V7" s="312"/>
      <c r="W7" s="313"/>
      <c r="X7" s="313"/>
      <c r="Y7" s="313"/>
      <c r="Z7" s="313"/>
    </row>
    <row r="8" spans="1:27">
      <c r="A8" s="65" t="s">
        <v>71</v>
      </c>
      <c r="B8" s="47" t="s">
        <v>73</v>
      </c>
      <c r="D8" s="85" t="s">
        <v>108</v>
      </c>
      <c r="E8" s="86">
        <v>14</v>
      </c>
      <c r="F8" s="24"/>
      <c r="G8" s="77">
        <v>6</v>
      </c>
      <c r="H8" s="150">
        <v>6</v>
      </c>
      <c r="K8" s="77" t="s">
        <v>96</v>
      </c>
      <c r="L8" s="77" t="s">
        <v>142</v>
      </c>
      <c r="M8" s="315"/>
      <c r="N8" s="316"/>
      <c r="O8" s="316"/>
      <c r="P8" s="316"/>
      <c r="Q8" s="317"/>
      <c r="T8" s="77" t="s">
        <v>125</v>
      </c>
      <c r="U8" s="77" t="s">
        <v>189</v>
      </c>
      <c r="V8" s="315"/>
      <c r="W8" s="316"/>
      <c r="X8" s="316"/>
      <c r="Y8" s="316"/>
      <c r="Z8" s="316"/>
    </row>
    <row r="9" spans="1:27">
      <c r="A9" s="65" t="s">
        <v>72</v>
      </c>
      <c r="B9" s="129" t="s">
        <v>288</v>
      </c>
      <c r="D9" s="85" t="s">
        <v>139</v>
      </c>
      <c r="E9" s="86">
        <v>18</v>
      </c>
      <c r="F9" s="24"/>
      <c r="G9" s="77">
        <v>7</v>
      </c>
      <c r="H9" s="150">
        <v>21.75</v>
      </c>
      <c r="K9" s="77" t="s">
        <v>97</v>
      </c>
      <c r="L9" s="77" t="s">
        <v>186</v>
      </c>
      <c r="M9" s="315"/>
      <c r="N9" s="316"/>
      <c r="O9" s="316"/>
      <c r="P9" s="316"/>
      <c r="Q9" s="317"/>
      <c r="T9" s="77" t="s">
        <v>126</v>
      </c>
      <c r="U9" s="77" t="s">
        <v>190</v>
      </c>
      <c r="V9" s="315"/>
      <c r="W9" s="316"/>
      <c r="X9" s="316"/>
      <c r="Y9" s="316"/>
      <c r="Z9" s="316"/>
    </row>
    <row r="10" spans="1:27">
      <c r="A10" s="65" t="s">
        <v>69</v>
      </c>
      <c r="B10" s="129">
        <v>12</v>
      </c>
      <c r="D10" s="85" t="s">
        <v>106</v>
      </c>
      <c r="E10" s="86">
        <v>0</v>
      </c>
      <c r="F10" s="24"/>
      <c r="G10" s="77">
        <v>8</v>
      </c>
      <c r="H10" s="150">
        <v>15</v>
      </c>
      <c r="K10" s="77" t="s">
        <v>10</v>
      </c>
      <c r="L10" s="77" t="s">
        <v>108</v>
      </c>
      <c r="M10" s="315"/>
      <c r="N10" s="316"/>
      <c r="O10" s="316"/>
      <c r="P10" s="316"/>
      <c r="Q10" s="317"/>
      <c r="T10" s="77"/>
      <c r="U10" s="77" t="s">
        <v>191</v>
      </c>
      <c r="V10" s="337"/>
      <c r="W10" s="338"/>
      <c r="X10" s="338"/>
      <c r="Y10" s="338"/>
      <c r="Z10" s="338"/>
    </row>
    <row r="11" spans="1:27">
      <c r="A11" s="65" t="s">
        <v>65</v>
      </c>
      <c r="B11" s="47">
        <v>3</v>
      </c>
      <c r="D11" s="85" t="s">
        <v>140</v>
      </c>
      <c r="E11" s="86">
        <v>8</v>
      </c>
      <c r="F11" s="24"/>
      <c r="G11" s="77">
        <v>9</v>
      </c>
      <c r="H11" s="150">
        <v>15</v>
      </c>
      <c r="K11" s="77" t="s">
        <v>11</v>
      </c>
      <c r="L11" s="77" t="s">
        <v>134</v>
      </c>
      <c r="M11" s="319"/>
      <c r="N11" s="320"/>
      <c r="O11" s="320"/>
      <c r="P11" s="320"/>
      <c r="Q11" s="321"/>
      <c r="T11" s="77"/>
      <c r="U11" s="77" t="s">
        <v>195</v>
      </c>
      <c r="V11" s="337"/>
      <c r="W11" s="338"/>
      <c r="X11" s="338"/>
      <c r="Y11" s="338"/>
      <c r="Z11" s="338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50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85" t="s">
        <v>141</v>
      </c>
      <c r="E13" s="86">
        <v>1</v>
      </c>
      <c r="F13" s="24"/>
      <c r="G13" s="77">
        <v>11</v>
      </c>
      <c r="H13" s="150">
        <v>15</v>
      </c>
      <c r="K13" s="323" t="s">
        <v>153</v>
      </c>
      <c r="L13" s="339"/>
      <c r="M13" s="325" t="s">
        <v>154</v>
      </c>
      <c r="N13" s="326"/>
      <c r="O13" s="327"/>
      <c r="P13" s="328" t="s">
        <v>50</v>
      </c>
      <c r="Q13" s="330" t="s">
        <v>55</v>
      </c>
      <c r="R13" s="333" t="s">
        <v>56</v>
      </c>
      <c r="T13" s="323" t="s">
        <v>153</v>
      </c>
      <c r="U13" s="324"/>
      <c r="V13" s="325" t="s">
        <v>154</v>
      </c>
      <c r="W13" s="326"/>
      <c r="X13" s="327"/>
      <c r="Y13" s="328" t="s">
        <v>50</v>
      </c>
      <c r="Z13" s="330" t="s">
        <v>55</v>
      </c>
      <c r="AA13" s="333" t="s">
        <v>56</v>
      </c>
    </row>
    <row r="14" spans="1:27" ht="14.25" thickBot="1">
      <c r="A14" s="65" t="s">
        <v>110</v>
      </c>
      <c r="B14" s="47">
        <v>2</v>
      </c>
      <c r="D14" s="85" t="s">
        <v>142</v>
      </c>
      <c r="E14" s="86">
        <v>0.31</v>
      </c>
      <c r="F14" s="24"/>
      <c r="G14" s="77">
        <v>12</v>
      </c>
      <c r="H14" s="150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336"/>
      <c r="Q14" s="332"/>
      <c r="R14" s="334"/>
      <c r="T14" s="97" t="s">
        <v>0</v>
      </c>
      <c r="U14" s="98" t="s">
        <v>88</v>
      </c>
      <c r="V14" s="94" t="s">
        <v>0</v>
      </c>
      <c r="W14" s="96"/>
      <c r="X14" s="95" t="s">
        <v>74</v>
      </c>
      <c r="Y14" s="336"/>
      <c r="Z14" s="332"/>
      <c r="AA14" s="334"/>
    </row>
    <row r="15" spans="1:27" ht="41.25" thickBot="1">
      <c r="A15" s="67" t="s">
        <v>111</v>
      </c>
      <c r="B15" s="71">
        <v>1</v>
      </c>
      <c r="D15" s="85" t="s">
        <v>143</v>
      </c>
      <c r="E15" s="86">
        <v>1.25</v>
      </c>
      <c r="F15" s="24"/>
      <c r="G15" s="77">
        <v>13</v>
      </c>
      <c r="H15" s="150">
        <v>15</v>
      </c>
      <c r="K15" s="4" t="s">
        <v>4</v>
      </c>
      <c r="L15" s="103" t="s">
        <v>196</v>
      </c>
      <c r="M15" s="4" t="s">
        <v>157</v>
      </c>
      <c r="N15" s="5" t="s">
        <v>137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207</v>
      </c>
      <c r="V15" s="22" t="s">
        <v>44</v>
      </c>
      <c r="W15" s="28" t="s">
        <v>142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109</v>
      </c>
      <c r="E16" s="86">
        <v>14.75</v>
      </c>
      <c r="F16" s="24"/>
      <c r="G16" s="77">
        <v>14</v>
      </c>
      <c r="H16" s="150">
        <v>15</v>
      </c>
      <c r="K16" s="10" t="s">
        <v>5</v>
      </c>
      <c r="L16" s="104" t="s">
        <v>197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208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144</v>
      </c>
      <c r="E17" s="86">
        <v>1.25</v>
      </c>
      <c r="F17" s="24"/>
      <c r="G17" s="77">
        <v>15</v>
      </c>
      <c r="H17" s="150">
        <v>15</v>
      </c>
      <c r="K17" s="10" t="s">
        <v>6</v>
      </c>
      <c r="L17" s="104" t="s">
        <v>198</v>
      </c>
      <c r="M17" s="10" t="s">
        <v>156</v>
      </c>
      <c r="N17" s="1" t="s">
        <v>137</v>
      </c>
      <c r="O17" s="11">
        <v>3</v>
      </c>
      <c r="P17" s="17" t="s">
        <v>159</v>
      </c>
      <c r="Q17" s="1" t="s">
        <v>57</v>
      </c>
      <c r="R17" s="11" t="s">
        <v>58</v>
      </c>
      <c r="T17" s="10" t="s">
        <v>5</v>
      </c>
      <c r="U17" s="80" t="s">
        <v>209</v>
      </c>
      <c r="V17" s="10" t="s">
        <v>246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135</v>
      </c>
      <c r="E18" s="86">
        <v>0.31</v>
      </c>
      <c r="F18" s="24"/>
      <c r="G18" s="77">
        <v>16</v>
      </c>
      <c r="H18" s="150">
        <v>15</v>
      </c>
      <c r="K18" s="10" t="s">
        <v>7</v>
      </c>
      <c r="L18" s="104" t="s">
        <v>199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210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50">
        <v>15</v>
      </c>
      <c r="K19" s="22" t="s">
        <v>83</v>
      </c>
      <c r="L19" s="99" t="s">
        <v>200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87</v>
      </c>
      <c r="R19" s="23" t="s">
        <v>60</v>
      </c>
      <c r="T19" s="10" t="s">
        <v>7</v>
      </c>
      <c r="U19" s="80" t="s">
        <v>211</v>
      </c>
      <c r="V19" s="10" t="s">
        <v>252</v>
      </c>
      <c r="W19" s="26"/>
      <c r="X19" s="11"/>
      <c r="Y19" s="17" t="s">
        <v>51</v>
      </c>
      <c r="Z19" s="1"/>
      <c r="AA19" s="11"/>
    </row>
    <row r="20" spans="2:27">
      <c r="D20" s="85" t="s">
        <v>133</v>
      </c>
      <c r="E20" s="86">
        <v>1.5</v>
      </c>
      <c r="F20" s="24"/>
      <c r="G20" s="77">
        <v>18</v>
      </c>
      <c r="H20" s="150">
        <v>15</v>
      </c>
      <c r="K20" s="31" t="s">
        <v>96</v>
      </c>
      <c r="L20" s="104" t="s">
        <v>201</v>
      </c>
      <c r="M20" s="31" t="s">
        <v>158</v>
      </c>
      <c r="N20" s="1" t="s">
        <v>140</v>
      </c>
      <c r="O20" s="11">
        <v>3</v>
      </c>
      <c r="P20" s="17" t="s">
        <v>160</v>
      </c>
      <c r="Q20" s="1" t="s">
        <v>57</v>
      </c>
      <c r="R20" s="11" t="s">
        <v>58</v>
      </c>
      <c r="T20" s="10" t="s">
        <v>8</v>
      </c>
      <c r="U20" s="80" t="s">
        <v>212</v>
      </c>
      <c r="V20" s="10" t="s">
        <v>8</v>
      </c>
      <c r="W20" s="26" t="s">
        <v>144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145</v>
      </c>
      <c r="E21" s="86">
        <v>0.77</v>
      </c>
      <c r="F21" s="24"/>
      <c r="G21" s="77">
        <v>19</v>
      </c>
      <c r="H21" s="150">
        <v>15</v>
      </c>
      <c r="K21" s="31" t="s">
        <v>97</v>
      </c>
      <c r="L21" s="104" t="s">
        <v>202</v>
      </c>
      <c r="M21" s="10"/>
      <c r="N21" s="1"/>
      <c r="O21" s="11"/>
      <c r="P21" s="17" t="s">
        <v>160</v>
      </c>
      <c r="Q21" s="1"/>
      <c r="R21" s="11"/>
      <c r="T21" s="10" t="s">
        <v>9</v>
      </c>
      <c r="U21" s="80" t="s">
        <v>213</v>
      </c>
      <c r="V21" s="10" t="s">
        <v>248</v>
      </c>
      <c r="W21" s="26" t="s">
        <v>144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146</v>
      </c>
      <c r="E22" s="86">
        <v>4.75</v>
      </c>
      <c r="F22" s="24"/>
      <c r="G22" s="77">
        <v>20</v>
      </c>
      <c r="H22" s="150">
        <v>15</v>
      </c>
      <c r="K22" s="31" t="s">
        <v>10</v>
      </c>
      <c r="L22" s="104" t="s">
        <v>203</v>
      </c>
      <c r="M22" s="10" t="s">
        <v>161</v>
      </c>
      <c r="N22" s="1" t="s">
        <v>86</v>
      </c>
      <c r="O22" s="11">
        <v>3</v>
      </c>
      <c r="P22" s="17" t="s">
        <v>92</v>
      </c>
      <c r="Q22" s="1" t="s">
        <v>57</v>
      </c>
      <c r="R22" s="11" t="s">
        <v>58</v>
      </c>
      <c r="T22" s="10" t="s">
        <v>10</v>
      </c>
      <c r="U22" s="80" t="s">
        <v>214</v>
      </c>
      <c r="V22" s="10" t="s">
        <v>10</v>
      </c>
      <c r="W22" s="26" t="s">
        <v>108</v>
      </c>
      <c r="X22" s="11">
        <v>3</v>
      </c>
      <c r="Y22" s="17" t="s">
        <v>51</v>
      </c>
      <c r="Z22" s="1" t="s">
        <v>167</v>
      </c>
      <c r="AA22" s="11"/>
    </row>
    <row r="23" spans="2:27">
      <c r="D23" s="85" t="s">
        <v>147</v>
      </c>
      <c r="E23" s="86">
        <v>1.63</v>
      </c>
      <c r="F23" s="24"/>
      <c r="G23" s="77">
        <v>21</v>
      </c>
      <c r="H23" s="150">
        <v>15</v>
      </c>
      <c r="K23" s="31" t="s">
        <v>11</v>
      </c>
      <c r="L23" s="77" t="s">
        <v>204</v>
      </c>
      <c r="M23" s="1"/>
      <c r="N23" s="1"/>
      <c r="O23" s="1"/>
      <c r="P23" s="109" t="s">
        <v>92</v>
      </c>
      <c r="Q23" s="1"/>
      <c r="R23" s="11"/>
      <c r="T23" s="10" t="s">
        <v>11</v>
      </c>
      <c r="U23" s="80" t="s">
        <v>215</v>
      </c>
      <c r="V23" s="10" t="s">
        <v>249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136</v>
      </c>
      <c r="E24" s="86">
        <v>5.25</v>
      </c>
      <c r="F24" s="24"/>
      <c r="G24" s="77">
        <v>22</v>
      </c>
      <c r="H24" s="150">
        <v>15</v>
      </c>
      <c r="K24" s="31" t="s">
        <v>45</v>
      </c>
      <c r="L24" s="1" t="s">
        <v>205</v>
      </c>
      <c r="M24" s="30" t="s">
        <v>179</v>
      </c>
      <c r="N24" s="1" t="s">
        <v>86</v>
      </c>
      <c r="O24" s="1">
        <v>2</v>
      </c>
      <c r="P24" s="109" t="s">
        <v>92</v>
      </c>
      <c r="Q24" s="1" t="s">
        <v>57</v>
      </c>
      <c r="R24" s="23" t="s">
        <v>182</v>
      </c>
      <c r="T24" s="10" t="s">
        <v>12</v>
      </c>
      <c r="U24" s="80" t="s">
        <v>216</v>
      </c>
      <c r="V24" s="10" t="s">
        <v>12</v>
      </c>
      <c r="W24" s="26" t="s">
        <v>135</v>
      </c>
      <c r="X24" s="11">
        <v>3</v>
      </c>
      <c r="Y24" s="17" t="s">
        <v>52</v>
      </c>
      <c r="Z24" s="1" t="s">
        <v>122</v>
      </c>
      <c r="AA24" s="11"/>
    </row>
    <row r="25" spans="2:27" ht="14.25" thickBot="1">
      <c r="D25" s="85" t="s">
        <v>134</v>
      </c>
      <c r="E25" s="86"/>
      <c r="F25" s="24"/>
      <c r="G25" s="77">
        <v>23</v>
      </c>
      <c r="H25" s="150">
        <v>15</v>
      </c>
      <c r="K25" s="32" t="s">
        <v>46</v>
      </c>
      <c r="L25" s="43" t="s">
        <v>206</v>
      </c>
      <c r="M25" s="118" t="s">
        <v>179</v>
      </c>
      <c r="N25" s="43"/>
      <c r="O25" s="43"/>
      <c r="P25" s="117" t="s">
        <v>92</v>
      </c>
      <c r="Q25" s="43"/>
      <c r="R25" s="7"/>
      <c r="T25" s="10" t="s">
        <v>13</v>
      </c>
      <c r="U25" s="80" t="s">
        <v>217</v>
      </c>
      <c r="V25" s="10" t="s">
        <v>250</v>
      </c>
      <c r="W25" s="26" t="s">
        <v>135</v>
      </c>
      <c r="X25" s="11">
        <v>1</v>
      </c>
      <c r="Y25" s="17" t="s">
        <v>52</v>
      </c>
      <c r="Z25" s="1" t="s">
        <v>123</v>
      </c>
      <c r="AA25" s="11"/>
    </row>
    <row r="26" spans="2:27" ht="27">
      <c r="D26" s="85" t="s">
        <v>148</v>
      </c>
      <c r="E26" s="86"/>
      <c r="F26" s="24"/>
      <c r="G26" s="77">
        <v>24</v>
      </c>
      <c r="H26" s="150">
        <v>15</v>
      </c>
      <c r="T26" s="10" t="s">
        <v>14</v>
      </c>
      <c r="U26" s="80" t="s">
        <v>218</v>
      </c>
      <c r="V26" s="10" t="s">
        <v>14</v>
      </c>
      <c r="W26" s="26" t="s">
        <v>140</v>
      </c>
      <c r="X26" s="11">
        <v>3</v>
      </c>
      <c r="Y26" s="17" t="s">
        <v>52</v>
      </c>
      <c r="Z26" s="2" t="s">
        <v>119</v>
      </c>
      <c r="AA26" s="23" t="s">
        <v>89</v>
      </c>
    </row>
    <row r="27" spans="2:27" ht="27">
      <c r="D27" s="85" t="s">
        <v>149</v>
      </c>
      <c r="E27" s="86"/>
      <c r="F27" s="24"/>
      <c r="G27" s="77">
        <v>25</v>
      </c>
      <c r="H27" s="150">
        <v>15</v>
      </c>
      <c r="T27" s="10" t="s">
        <v>15</v>
      </c>
      <c r="U27" s="80" t="s">
        <v>219</v>
      </c>
      <c r="V27" s="10" t="s">
        <v>251</v>
      </c>
      <c r="W27" s="26" t="s">
        <v>140</v>
      </c>
      <c r="X27" s="11">
        <v>1</v>
      </c>
      <c r="Y27" s="17" t="s">
        <v>52</v>
      </c>
      <c r="Z27" s="33" t="s">
        <v>90</v>
      </c>
      <c r="AA27" s="23" t="s">
        <v>89</v>
      </c>
    </row>
    <row r="28" spans="2:27" ht="41.25" thickBot="1">
      <c r="D28" s="87" t="s">
        <v>150</v>
      </c>
      <c r="E28" s="88"/>
      <c r="F28" s="24"/>
      <c r="G28" s="77">
        <v>26</v>
      </c>
      <c r="H28" s="150">
        <v>15</v>
      </c>
      <c r="T28" s="55" t="s">
        <v>91</v>
      </c>
      <c r="U28" s="90" t="s">
        <v>220</v>
      </c>
      <c r="V28" s="111" t="s">
        <v>172</v>
      </c>
      <c r="W28" s="56" t="s">
        <v>19</v>
      </c>
      <c r="X28" s="57">
        <v>1</v>
      </c>
      <c r="Y28" s="58" t="s">
        <v>92</v>
      </c>
      <c r="Z28" s="56" t="s">
        <v>93</v>
      </c>
      <c r="AA28" s="59" t="s">
        <v>94</v>
      </c>
    </row>
    <row r="29" spans="2:27" ht="27" customHeight="1">
      <c r="G29" s="77">
        <v>27</v>
      </c>
      <c r="H29" s="150">
        <v>15</v>
      </c>
      <c r="T29" s="34" t="s">
        <v>91</v>
      </c>
      <c r="U29" s="61" t="s">
        <v>220</v>
      </c>
      <c r="V29" s="34" t="s">
        <v>100</v>
      </c>
      <c r="W29" s="36" t="s">
        <v>19</v>
      </c>
      <c r="X29" s="37">
        <v>1</v>
      </c>
      <c r="Y29" s="41" t="s">
        <v>92</v>
      </c>
      <c r="Z29" s="36" t="s">
        <v>168</v>
      </c>
      <c r="AA29" s="40" t="s">
        <v>170</v>
      </c>
    </row>
    <row r="30" spans="2:27">
      <c r="G30" s="77">
        <v>28</v>
      </c>
      <c r="H30" s="150">
        <v>15</v>
      </c>
      <c r="T30" s="31" t="s">
        <v>98</v>
      </c>
      <c r="U30" s="80" t="s">
        <v>220</v>
      </c>
      <c r="V30" s="31" t="s">
        <v>98</v>
      </c>
      <c r="W30" s="1" t="s">
        <v>138</v>
      </c>
      <c r="X30" s="29">
        <v>3</v>
      </c>
      <c r="Y30" s="42" t="s">
        <v>52</v>
      </c>
      <c r="Z30" s="30" t="s">
        <v>124</v>
      </c>
      <c r="AA30" s="44" t="s">
        <v>101</v>
      </c>
    </row>
    <row r="31" spans="2:27">
      <c r="G31" s="77">
        <v>31</v>
      </c>
      <c r="H31" s="150">
        <v>15</v>
      </c>
      <c r="T31" s="31" t="s">
        <v>99</v>
      </c>
      <c r="U31" s="80" t="s">
        <v>220</v>
      </c>
      <c r="V31" s="31" t="s">
        <v>253</v>
      </c>
      <c r="W31" s="1" t="s">
        <v>138</v>
      </c>
      <c r="X31" s="29">
        <v>1</v>
      </c>
      <c r="Y31" s="42" t="s">
        <v>52</v>
      </c>
      <c r="Z31" s="30" t="s">
        <v>114</v>
      </c>
      <c r="AA31" s="44" t="s">
        <v>102</v>
      </c>
    </row>
    <row r="32" spans="2:27">
      <c r="G32" s="77">
        <v>32</v>
      </c>
      <c r="H32" s="150">
        <v>15</v>
      </c>
      <c r="T32" s="31" t="s">
        <v>112</v>
      </c>
      <c r="U32" s="80" t="s">
        <v>220</v>
      </c>
      <c r="V32" s="31" t="s">
        <v>112</v>
      </c>
      <c r="W32" s="1" t="s">
        <v>140</v>
      </c>
      <c r="X32" s="29">
        <v>3</v>
      </c>
      <c r="Y32" s="42" t="s">
        <v>52</v>
      </c>
      <c r="Z32" s="30" t="s">
        <v>121</v>
      </c>
      <c r="AA32" s="44" t="s">
        <v>103</v>
      </c>
    </row>
    <row r="33" spans="7:28">
      <c r="G33" s="77">
        <v>33</v>
      </c>
      <c r="H33" s="150">
        <v>15</v>
      </c>
      <c r="T33" s="31" t="s">
        <v>113</v>
      </c>
      <c r="U33" s="80" t="s">
        <v>220</v>
      </c>
      <c r="V33" s="31" t="s">
        <v>254</v>
      </c>
      <c r="W33" s="1" t="s">
        <v>301</v>
      </c>
      <c r="X33" s="29">
        <v>1</v>
      </c>
      <c r="Y33" s="42" t="s">
        <v>52</v>
      </c>
      <c r="Z33" s="30" t="s">
        <v>120</v>
      </c>
      <c r="AA33" s="44" t="s">
        <v>103</v>
      </c>
    </row>
    <row r="34" spans="7:28" ht="27">
      <c r="G34" s="77">
        <v>34</v>
      </c>
      <c r="H34" s="150">
        <v>15</v>
      </c>
      <c r="T34" s="31" t="s">
        <v>104</v>
      </c>
      <c r="U34" s="80" t="s">
        <v>220</v>
      </c>
      <c r="V34" s="31" t="s">
        <v>104</v>
      </c>
      <c r="W34" s="1" t="s">
        <v>108</v>
      </c>
      <c r="X34" s="29">
        <v>3</v>
      </c>
      <c r="Y34" s="42" t="s">
        <v>53</v>
      </c>
      <c r="Z34" s="33" t="s">
        <v>115</v>
      </c>
      <c r="AA34" s="11" t="s">
        <v>107</v>
      </c>
    </row>
    <row r="35" spans="7:28" ht="27">
      <c r="G35" s="77">
        <v>35</v>
      </c>
      <c r="H35" s="150">
        <v>15</v>
      </c>
      <c r="T35" s="34" t="s">
        <v>105</v>
      </c>
      <c r="U35" s="91" t="s">
        <v>220</v>
      </c>
      <c r="V35" s="34" t="s">
        <v>255</v>
      </c>
      <c r="W35" s="48"/>
      <c r="X35" s="37"/>
      <c r="Y35" s="41" t="s">
        <v>53</v>
      </c>
      <c r="Z35" s="39" t="s">
        <v>115</v>
      </c>
      <c r="AA35" s="35" t="s">
        <v>107</v>
      </c>
    </row>
    <row r="36" spans="7:28">
      <c r="G36" s="77">
        <v>36</v>
      </c>
      <c r="H36" s="150">
        <v>15</v>
      </c>
      <c r="T36" s="34" t="s">
        <v>132</v>
      </c>
      <c r="U36" s="91" t="s">
        <v>221</v>
      </c>
      <c r="V36" s="106" t="s">
        <v>165</v>
      </c>
      <c r="W36" s="36" t="s">
        <v>141</v>
      </c>
      <c r="X36" s="37">
        <v>3</v>
      </c>
      <c r="Y36" s="38" t="s">
        <v>53</v>
      </c>
      <c r="Z36" s="116" t="s">
        <v>183</v>
      </c>
      <c r="AA36" s="40"/>
      <c r="AB36" s="45"/>
    </row>
    <row r="37" spans="7:28">
      <c r="G37" s="77">
        <v>37</v>
      </c>
      <c r="H37" s="150">
        <v>15</v>
      </c>
      <c r="T37" s="31" t="s">
        <v>164</v>
      </c>
      <c r="U37" s="80" t="s">
        <v>222</v>
      </c>
      <c r="V37" s="106" t="s">
        <v>260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50">
        <v>15</v>
      </c>
      <c r="T38" s="49" t="s">
        <v>162</v>
      </c>
      <c r="U38" s="81" t="s">
        <v>223</v>
      </c>
      <c r="V38" s="110" t="s">
        <v>166</v>
      </c>
      <c r="W38" s="3" t="s">
        <v>141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50">
        <v>15</v>
      </c>
      <c r="T39" s="31" t="s">
        <v>163</v>
      </c>
      <c r="U39" s="77" t="s">
        <v>224</v>
      </c>
      <c r="V39" s="110" t="s">
        <v>259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50">
        <v>15</v>
      </c>
      <c r="T40" s="130" t="s">
        <v>45</v>
      </c>
      <c r="U40" s="130" t="s">
        <v>225</v>
      </c>
      <c r="V40" s="130" t="s">
        <v>179</v>
      </c>
      <c r="W40" s="130" t="s">
        <v>142</v>
      </c>
      <c r="X40" s="130">
        <v>1</v>
      </c>
      <c r="Y40" s="131" t="s">
        <v>53</v>
      </c>
      <c r="Z40" s="130" t="s">
        <v>57</v>
      </c>
      <c r="AA40" s="132" t="s">
        <v>182</v>
      </c>
    </row>
    <row r="41" spans="7:28" ht="13.5" customHeight="1">
      <c r="G41" s="77">
        <v>41</v>
      </c>
      <c r="H41" s="150">
        <v>15</v>
      </c>
      <c r="T41" s="130" t="s">
        <v>46</v>
      </c>
      <c r="U41" s="130" t="s">
        <v>226</v>
      </c>
      <c r="V41" s="130" t="s">
        <v>258</v>
      </c>
      <c r="W41" s="130"/>
      <c r="X41" s="130"/>
      <c r="Y41" s="131" t="s">
        <v>53</v>
      </c>
      <c r="Z41" s="130"/>
      <c r="AA41" s="130"/>
    </row>
    <row r="42" spans="7:28" ht="13.5" customHeight="1">
      <c r="G42" s="77">
        <v>42</v>
      </c>
      <c r="H42" s="150">
        <v>3.75</v>
      </c>
      <c r="T42" s="30" t="s">
        <v>45</v>
      </c>
      <c r="U42" s="1" t="s">
        <v>225</v>
      </c>
      <c r="V42" s="1" t="s">
        <v>180</v>
      </c>
      <c r="W42" s="1" t="s">
        <v>141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226</v>
      </c>
      <c r="V43" s="1" t="s">
        <v>256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AB72"/>
  <sheetViews>
    <sheetView view="pageBreakPreview" zoomScaleNormal="100" zoomScaleSheetLayoutView="100" workbookViewId="0">
      <selection activeCell="I1" sqref="I1"/>
    </sheetView>
  </sheetViews>
  <sheetFormatPr defaultRowHeight="14.25"/>
  <cols>
    <col min="1" max="1" width="7.125" style="290" customWidth="1"/>
    <col min="2" max="2" width="1.25" style="210" customWidth="1"/>
    <col min="3" max="8" width="4.125" style="210" customWidth="1"/>
    <col min="9" max="9" width="19.5" style="210" customWidth="1"/>
    <col min="10" max="10" width="34" style="210" customWidth="1"/>
    <col min="11" max="11" width="10.625" style="211" customWidth="1"/>
    <col min="12" max="12" width="9.375" style="211" customWidth="1"/>
    <col min="13" max="13" width="4.5" style="210" customWidth="1"/>
    <col min="14" max="14" width="9.875" style="210" customWidth="1"/>
    <col min="15" max="15" width="4" style="210" customWidth="1"/>
    <col min="16" max="16" width="14" style="210" customWidth="1"/>
    <col min="17" max="17" width="7.125" style="210" customWidth="1"/>
    <col min="18" max="18" width="9" style="212"/>
    <col min="19" max="19" width="12.125" style="213" customWidth="1"/>
    <col min="20" max="20" width="11.75" style="210" bestFit="1" customWidth="1"/>
    <col min="21" max="16384" width="9" style="210"/>
  </cols>
  <sheetData>
    <row r="1" spans="1:28" s="222" customFormat="1" ht="16.5" customHeight="1">
      <c r="A1" s="287"/>
      <c r="R1" s="208"/>
      <c r="S1" s="209"/>
    </row>
    <row r="2" spans="1:28" s="222" customFormat="1" ht="26.25" customHeight="1">
      <c r="A2" s="287"/>
      <c r="R2" s="208"/>
      <c r="S2" s="209"/>
    </row>
    <row r="3" spans="1:28" s="222" customFormat="1" ht="35.25" customHeight="1">
      <c r="A3" s="287"/>
      <c r="N3" s="340"/>
      <c r="O3" s="341"/>
      <c r="P3" s="341"/>
      <c r="R3" s="208"/>
      <c r="S3" s="209"/>
    </row>
    <row r="4" spans="1:28" s="222" customFormat="1" ht="15.95" customHeight="1">
      <c r="A4" s="287"/>
      <c r="C4" s="274" t="s">
        <v>369</v>
      </c>
      <c r="R4" s="208"/>
      <c r="S4" s="209"/>
    </row>
    <row r="5" spans="1:28" s="222" customFormat="1" ht="18.75" customHeight="1">
      <c r="A5" s="287"/>
      <c r="R5" s="208"/>
      <c r="S5" s="209"/>
    </row>
    <row r="6" spans="1:28" s="222" customFormat="1" ht="18.75" customHeight="1">
      <c r="A6" s="287"/>
      <c r="R6" s="208"/>
      <c r="S6" s="209"/>
    </row>
    <row r="7" spans="1:28" s="222" customFormat="1" ht="21.75" customHeight="1">
      <c r="A7" s="287"/>
      <c r="K7" s="249" t="s">
        <v>368</v>
      </c>
      <c r="R7" s="208"/>
      <c r="S7" s="209"/>
    </row>
    <row r="8" spans="1:28" s="222" customFormat="1" ht="21.75" customHeight="1">
      <c r="A8" s="287"/>
      <c r="K8" s="250" t="s">
        <v>347</v>
      </c>
      <c r="R8" s="208"/>
      <c r="S8" s="209"/>
    </row>
    <row r="9" spans="1:28" s="222" customFormat="1" ht="19.5" customHeight="1">
      <c r="A9" s="287"/>
      <c r="R9" s="208"/>
      <c r="S9" s="209"/>
    </row>
    <row r="10" spans="1:28" s="222" customFormat="1" ht="19.5" customHeight="1">
      <c r="A10" s="287"/>
      <c r="R10" s="208"/>
      <c r="S10" s="209"/>
    </row>
    <row r="11" spans="1:28" s="222" customFormat="1" ht="34.5" customHeight="1">
      <c r="A11" s="287"/>
      <c r="R11" s="208"/>
      <c r="S11" s="209"/>
    </row>
    <row r="12" spans="1:28" s="216" customFormat="1" ht="30.75" customHeight="1">
      <c r="A12" s="287"/>
      <c r="B12" s="222"/>
      <c r="C12" s="222"/>
      <c r="D12" s="222"/>
      <c r="E12" s="222"/>
      <c r="F12" s="222"/>
      <c r="G12" s="222"/>
      <c r="H12" s="222"/>
      <c r="I12" s="222"/>
      <c r="J12" s="251" t="s">
        <v>358</v>
      </c>
      <c r="K12" s="222"/>
      <c r="L12" s="222"/>
      <c r="M12" s="222"/>
      <c r="N12" s="222"/>
      <c r="O12" s="222"/>
      <c r="P12" s="222"/>
      <c r="Q12" s="222"/>
      <c r="R12" s="214"/>
      <c r="S12" s="215"/>
    </row>
    <row r="13" spans="1:28" s="216" customFormat="1" ht="39" customHeight="1">
      <c r="A13" s="287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14"/>
      <c r="S13" s="215"/>
      <c r="AB13" s="218"/>
    </row>
    <row r="14" spans="1:28" s="216" customFormat="1" ht="24" customHeight="1">
      <c r="A14" s="287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14"/>
      <c r="S14" s="215"/>
      <c r="AB14" s="218"/>
    </row>
    <row r="15" spans="1:28" s="216" customFormat="1" ht="24" customHeight="1">
      <c r="A15" s="287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14"/>
      <c r="S15" s="215"/>
      <c r="AB15" s="218"/>
    </row>
    <row r="16" spans="1:28" s="216" customFormat="1" ht="24" customHeight="1">
      <c r="A16" s="287"/>
      <c r="B16" s="222"/>
      <c r="C16" s="222"/>
      <c r="D16" s="222"/>
      <c r="E16" s="222"/>
      <c r="F16" s="222"/>
      <c r="G16" s="222"/>
      <c r="H16" s="222"/>
      <c r="J16" s="222"/>
      <c r="K16" s="222"/>
      <c r="L16" s="222"/>
      <c r="M16" s="222"/>
      <c r="N16" s="222"/>
      <c r="O16" s="222"/>
      <c r="P16" s="222"/>
      <c r="Q16" s="222"/>
      <c r="R16" s="214"/>
      <c r="S16" s="215"/>
      <c r="AB16" s="218"/>
    </row>
    <row r="17" spans="1:28" s="216" customFormat="1" ht="24" customHeight="1">
      <c r="A17" s="287"/>
      <c r="B17" s="222"/>
      <c r="C17" s="222"/>
      <c r="D17" s="222"/>
      <c r="E17" s="222"/>
      <c r="F17" s="222"/>
      <c r="G17" s="222"/>
      <c r="H17" s="222"/>
      <c r="I17" s="249" t="s">
        <v>349</v>
      </c>
      <c r="J17" s="222"/>
      <c r="K17" s="222"/>
      <c r="L17" s="222"/>
      <c r="M17" s="222"/>
      <c r="N17" s="222"/>
      <c r="O17" s="222"/>
      <c r="P17" s="222"/>
      <c r="Q17" s="222"/>
      <c r="R17" s="214"/>
      <c r="S17" s="215"/>
      <c r="AB17" s="218"/>
    </row>
    <row r="18" spans="1:28" s="216" customFormat="1" ht="24" customHeight="1">
      <c r="A18" s="287"/>
      <c r="B18" s="222"/>
      <c r="C18" s="222"/>
      <c r="D18" s="222"/>
      <c r="E18" s="222"/>
      <c r="F18" s="222"/>
      <c r="G18" s="222"/>
      <c r="H18" s="222"/>
      <c r="I18" s="249" t="s">
        <v>348</v>
      </c>
      <c r="J18" s="222"/>
      <c r="K18" s="222"/>
      <c r="L18" s="222"/>
      <c r="M18" s="222"/>
      <c r="N18" s="222"/>
      <c r="O18" s="222"/>
      <c r="P18" s="222"/>
      <c r="Q18" s="222"/>
      <c r="R18" s="214"/>
      <c r="S18" s="215"/>
      <c r="AB18" s="218"/>
    </row>
    <row r="19" spans="1:28" s="216" customFormat="1" ht="24" customHeight="1">
      <c r="A19" s="287"/>
      <c r="B19" s="222"/>
      <c r="C19" s="222"/>
      <c r="D19" s="222"/>
      <c r="E19" s="222"/>
      <c r="F19" s="222"/>
      <c r="G19" s="222"/>
      <c r="H19" s="222"/>
      <c r="I19" s="249" t="s">
        <v>350</v>
      </c>
      <c r="J19" s="292"/>
      <c r="K19" s="222" t="s">
        <v>360</v>
      </c>
      <c r="L19" s="222"/>
      <c r="M19" s="222"/>
      <c r="N19" s="222"/>
      <c r="O19" s="222"/>
      <c r="P19" s="222"/>
      <c r="Q19" s="222"/>
      <c r="R19" s="214"/>
      <c r="S19" s="215"/>
      <c r="AB19" s="218"/>
    </row>
    <row r="20" spans="1:28" s="216" customFormat="1" ht="27.75" customHeight="1">
      <c r="A20" s="287"/>
      <c r="B20" s="222"/>
      <c r="C20" s="222"/>
      <c r="D20" s="222"/>
      <c r="E20" s="222"/>
      <c r="F20" s="222"/>
      <c r="G20" s="222"/>
      <c r="H20" s="222"/>
      <c r="I20" s="222"/>
      <c r="J20" s="257"/>
      <c r="K20" s="222"/>
      <c r="L20" s="222"/>
      <c r="M20" s="222"/>
      <c r="N20" s="222"/>
      <c r="O20" s="222"/>
      <c r="P20" s="222"/>
      <c r="Q20" s="222"/>
      <c r="R20" s="214"/>
      <c r="S20" s="215"/>
      <c r="AB20" s="218"/>
    </row>
    <row r="21" spans="1:28" s="216" customFormat="1" ht="27.75" customHeight="1">
      <c r="A21" s="287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14"/>
      <c r="S21" s="215"/>
      <c r="AB21" s="218"/>
    </row>
    <row r="22" spans="1:28" s="216" customFormat="1" ht="27.75" customHeight="1">
      <c r="A22" s="287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14"/>
      <c r="S22" s="215"/>
      <c r="AB22" s="218"/>
    </row>
    <row r="23" spans="1:28" s="216" customFormat="1" ht="14.25" customHeight="1">
      <c r="A23" s="288"/>
      <c r="B23" s="217"/>
      <c r="C23" s="217"/>
      <c r="D23" s="217"/>
      <c r="E23" s="217"/>
      <c r="F23" s="217"/>
      <c r="G23" s="217"/>
      <c r="H23" s="217"/>
      <c r="I23" s="217"/>
      <c r="J23" s="291" t="s">
        <v>367</v>
      </c>
      <c r="K23" s="219"/>
      <c r="L23" s="219"/>
      <c r="M23" s="220"/>
      <c r="N23" s="220"/>
      <c r="O23" s="220"/>
      <c r="P23" s="220"/>
      <c r="R23" s="214"/>
      <c r="S23" s="215"/>
      <c r="AB23" s="218"/>
    </row>
    <row r="24" spans="1:28" s="228" customFormat="1" ht="15.75" customHeight="1">
      <c r="A24" s="278"/>
      <c r="B24" s="225"/>
      <c r="C24" s="225"/>
      <c r="D24" s="225"/>
      <c r="E24" s="225"/>
      <c r="F24" s="225"/>
      <c r="G24" s="225"/>
      <c r="H24" s="225"/>
      <c r="I24" s="225"/>
      <c r="J24" s="225"/>
      <c r="K24" s="226"/>
      <c r="L24" s="226"/>
      <c r="M24" s="227"/>
      <c r="N24" s="227"/>
      <c r="O24" s="227"/>
      <c r="P24" s="227"/>
      <c r="R24" s="229"/>
      <c r="S24" s="230"/>
      <c r="AB24" s="231"/>
    </row>
    <row r="25" spans="1:28" s="228" customFormat="1" ht="12.75" customHeight="1">
      <c r="A25" s="278"/>
      <c r="B25" s="225"/>
      <c r="C25" s="225"/>
      <c r="D25" s="225"/>
      <c r="E25" s="225"/>
      <c r="F25" s="225"/>
      <c r="G25" s="225"/>
      <c r="H25" s="225"/>
      <c r="I25" s="225"/>
      <c r="J25" s="225"/>
      <c r="K25" s="226"/>
      <c r="L25" s="226"/>
      <c r="M25" s="227"/>
      <c r="N25" s="227"/>
      <c r="O25" s="227"/>
      <c r="P25" s="227"/>
      <c r="R25" s="229"/>
      <c r="S25" s="230"/>
      <c r="AB25" s="231"/>
    </row>
    <row r="26" spans="1:28" s="228" customFormat="1" ht="12.75" customHeight="1">
      <c r="A26" s="278"/>
      <c r="B26" s="225"/>
      <c r="C26" s="277"/>
      <c r="D26" s="225"/>
      <c r="E26" s="225"/>
      <c r="F26" s="225"/>
      <c r="G26" s="225"/>
      <c r="H26" s="225"/>
      <c r="I26" s="225"/>
      <c r="J26" s="225"/>
      <c r="K26" s="226"/>
      <c r="L26" s="226"/>
      <c r="M26" s="227"/>
      <c r="N26" s="227"/>
      <c r="O26" s="227"/>
      <c r="P26" s="227"/>
      <c r="R26" s="229"/>
      <c r="S26" s="230"/>
      <c r="AB26" s="231"/>
    </row>
    <row r="27" spans="1:28" s="228" customFormat="1" ht="12.75" customHeight="1">
      <c r="A27" s="278"/>
      <c r="B27" s="225"/>
      <c r="C27" s="276"/>
      <c r="D27" s="225"/>
      <c r="E27" s="225"/>
      <c r="F27" s="225"/>
      <c r="G27" s="225"/>
      <c r="H27" s="225"/>
      <c r="I27" s="225"/>
      <c r="J27" s="225"/>
      <c r="K27" s="226"/>
      <c r="L27" s="226"/>
      <c r="M27" s="227"/>
      <c r="N27" s="233"/>
      <c r="O27" s="233"/>
      <c r="P27" s="227"/>
      <c r="R27" s="229"/>
      <c r="S27" s="230"/>
      <c r="AB27" s="231"/>
    </row>
    <row r="28" spans="1:28" s="228" customFormat="1" ht="12.75" customHeight="1" thickBot="1">
      <c r="A28" s="278"/>
      <c r="B28" s="225"/>
      <c r="C28" s="225"/>
      <c r="D28" s="225"/>
      <c r="E28" s="225"/>
      <c r="F28" s="225"/>
      <c r="G28" s="225"/>
      <c r="H28" s="225"/>
      <c r="I28" s="225"/>
      <c r="J28" s="225"/>
      <c r="K28" s="226"/>
      <c r="L28" s="226"/>
      <c r="M28" s="227"/>
      <c r="N28" s="227"/>
      <c r="O28" s="227"/>
      <c r="P28" s="227"/>
      <c r="R28" s="229"/>
      <c r="S28" s="230"/>
      <c r="AB28" s="231"/>
    </row>
    <row r="29" spans="1:28" s="232" customFormat="1" ht="15.75" customHeight="1" thickBot="1">
      <c r="A29" s="289"/>
      <c r="B29" s="234"/>
      <c r="C29" s="235"/>
      <c r="D29" s="235"/>
      <c r="E29" s="235"/>
      <c r="F29" s="235" t="s">
        <v>346</v>
      </c>
      <c r="G29" s="235"/>
      <c r="H29" s="235"/>
      <c r="I29" s="244"/>
      <c r="J29" s="245" t="s">
        <v>338</v>
      </c>
      <c r="K29" s="245" t="s">
        <v>339</v>
      </c>
      <c r="L29" s="247" t="s">
        <v>340</v>
      </c>
      <c r="M29" s="236"/>
      <c r="N29" s="275" t="s">
        <v>361</v>
      </c>
      <c r="O29" s="236"/>
      <c r="P29" s="246" t="s">
        <v>341</v>
      </c>
      <c r="R29" s="237"/>
      <c r="S29" s="238"/>
      <c r="AB29" s="231"/>
    </row>
    <row r="30" spans="1:28" s="228" customFormat="1" ht="27" customHeight="1">
      <c r="A30" s="278"/>
      <c r="B30" s="299" t="str">
        <f>IF($Y30="","",IF(AND($Y30=0,$S30="本工事費"),$S30,IF(AND($Y30=0,$S30="附帯工事費"),$S30,IF(AND($Y30=0,$S30="工事合計"),"工事費計",IF(AND($Y30=0,$S30="契約保証費"),"契約保証費計",IF($S30="共通仮設費"," * *直接工事費* *",IF($S30="直接工事費","本 工 事 費",IF($Y30=0,$S30,""))))))))</f>
        <v/>
      </c>
      <c r="C30" s="258" t="str">
        <f>IF($Y30=1,IF($S30="", "",IF(RIGHT($S30, 2) = "積上", IF(OR($S30="一般管理費積上", $S30="現場管理費積上", AND($S30="仮設費積上",Z30 = 2)), $S30, LEFT($S30, LEN($S30) - 2)), IF($S30="共通仮設費率額","共通仮設費率分", IF($S30="共通仮設費合計","* *共通仮設費計* *",IF($S30="工事合計","* *工事費* *",IF(OR($S30="共通仮設費積上合計",$S30="純工事費",$S30="工事原価",$S30="工事価格",$S30="消費税相当額"),"* *" &amp;$S30&amp; "* *",$S30)))))),  "")</f>
        <v/>
      </c>
      <c r="D30" s="279" t="str">
        <f t="shared" ref="D30:D46" si="0">IF($Y30=2,IF($S30="","",$S30),"")</f>
        <v/>
      </c>
      <c r="E30" s="279" t="str">
        <f t="shared" ref="E30:E46" si="1">IF($Y30=3,IF($S30="","",$S30),"")</f>
        <v/>
      </c>
      <c r="F30" s="279" t="str">
        <f t="shared" ref="F30:F46" si="2">IF($Y30=4,IF($S30="","",$S30),"")</f>
        <v/>
      </c>
      <c r="G30" s="279" t="str">
        <f t="shared" ref="G30:G46" si="3">IF($Y30=5,IF($S30="","",$S30),"")</f>
        <v/>
      </c>
      <c r="H30" s="279" t="str">
        <f t="shared" ref="H30:H46" si="4">IF($Y30=6,IF($S30="","",$S30),"")</f>
        <v/>
      </c>
      <c r="I30" s="280"/>
      <c r="J30" s="281" t="str">
        <f t="shared" ref="J30:J46" si="5">IF($T30="","",IF($Z30=2,"",$T30))</f>
        <v/>
      </c>
      <c r="K30" s="282" t="str">
        <f t="shared" ref="K30:K46" si="6">IF($V30="",IF($Z30=2,"式",""),$V30)</f>
        <v/>
      </c>
      <c r="L30" s="283" t="str">
        <f>+IF(U30="",IF(Z30=2,"1",""),IF(INT(U30),INT(U30),"0"))</f>
        <v/>
      </c>
      <c r="M30" s="284" t="str">
        <f>+IF(U30="","",IF(U30-INT(U30),U30-INT(U30),""))</f>
        <v/>
      </c>
      <c r="N30" s="283" t="str">
        <f>+IF(W30="","",IF(INT(W30),INT(W30),"0"))</f>
        <v/>
      </c>
      <c r="O30" s="285" t="str">
        <f>+IF(W30="","",IF(W30-INT(W30),W30-INT(W30),""))</f>
        <v/>
      </c>
      <c r="P30" s="286" t="str">
        <f>IF(AND($S30="共通仮設費",$Y30=0),$A30,IF($X30="","",$X30))</f>
        <v/>
      </c>
      <c r="R30" s="229"/>
      <c r="S30" s="230"/>
      <c r="AB30" s="231"/>
    </row>
    <row r="31" spans="1:28" s="228" customFormat="1" ht="27" customHeight="1">
      <c r="A31" s="278"/>
      <c r="B31" s="300" t="str">
        <f>IF($Y31="","",IF(AND($Y31=0,$S31="本工事費"),$S31,IF(AND($Y31=0,$S31="附帯工事費"),$S31,IF(AND($Y31=0,$S31="工事合計"),"工事費計",IF(AND($Y31=0,$S31="契約保証費"),"契約保証費計",IF($S31="共通仮設費"," * *直接工事費* *",IF($S31="直接工事費","本 工 事 費",IF($Y31=0,$S31,""))))))))</f>
        <v/>
      </c>
      <c r="C31" s="258" t="str">
        <f t="shared" ref="C31:C46" si="7">IF($Y31=1,IF($S31="", "",IF(RIGHT($S31, 2) = "積上", IF(OR($S31="一般管理費積上", $S31="現場管理費積上", AND($S31="仮設費積上",Z31 = 2)), $S31, LEFT($S31, LEN($S31) - 2)), IF($S31="共通仮設費率額","共通仮設費率分", IF($S31="共通仮設費合計","* *共通仮設費計* *",IF($S31="工事合計","* *工事費* *",IF(OR($S31="共通仮設費積上合計",$S31="純工事費",$S31="工事原価",$S31="工事価格",$S31="消費税相当額"),"* *" &amp;$S31&amp; "* *",$S31)))))),  "")</f>
        <v/>
      </c>
      <c r="D31" s="258" t="str">
        <f t="shared" si="0"/>
        <v/>
      </c>
      <c r="E31" s="258" t="str">
        <f t="shared" si="1"/>
        <v/>
      </c>
      <c r="F31" s="258" t="str">
        <f t="shared" si="2"/>
        <v/>
      </c>
      <c r="G31" s="258" t="str">
        <f t="shared" si="3"/>
        <v/>
      </c>
      <c r="H31" s="258" t="str">
        <f t="shared" si="4"/>
        <v/>
      </c>
      <c r="I31" s="259"/>
      <c r="J31" s="260" t="str">
        <f t="shared" si="5"/>
        <v/>
      </c>
      <c r="K31" s="272" t="str">
        <f t="shared" si="6"/>
        <v/>
      </c>
      <c r="L31" s="266" t="str">
        <f t="shared" ref="L31:L46" si="8">+IF(U31="",IF(Z31=2,"1",""),IF(INT(U31),INT(U31),"0"))</f>
        <v/>
      </c>
      <c r="M31" s="270" t="str">
        <f t="shared" ref="M31:M46" si="9">+IF(U31="","",IF(U31-INT(U31),U31-INT(U31),""))</f>
        <v/>
      </c>
      <c r="N31" s="266" t="str">
        <f t="shared" ref="N31:N46" si="10">+IF(W31="","",IF(INT(W31),INT(W31),"0"))</f>
        <v/>
      </c>
      <c r="O31" s="268" t="str">
        <f t="shared" ref="O31:O46" si="11">+IF(W31="","",IF(W31-INT(W31),W31-INT(W31),""))</f>
        <v/>
      </c>
      <c r="P31" s="264" t="str">
        <f>IF(AND($S31="共通仮設費",$Y31=0),$A30,IF($X31="","",$X31))</f>
        <v/>
      </c>
      <c r="R31" s="229"/>
      <c r="S31" s="230"/>
      <c r="AB31" s="231"/>
    </row>
    <row r="32" spans="1:28" s="228" customFormat="1" ht="27" customHeight="1">
      <c r="A32" s="278"/>
      <c r="B32" s="300" t="str">
        <f t="shared" ref="B32:B46" si="12">IF($Y32="","",IF(AND($Y32=0,$S32="本工事費"),$S32,IF(AND($Y32=0,$S32="附帯工事費"),$S32,IF(AND($Y32=0,$S32="工事合計"),"工事費計",IF(AND($Y32=0,$S32="契約保証費"),"契約保証費計",IF($S32="共通仮設費"," * *直接工事費* *",IF($S32="直接工事費","本 工 事 費",IF($Y32=0,$S32,""))))))))</f>
        <v/>
      </c>
      <c r="C32" s="258" t="str">
        <f t="shared" si="7"/>
        <v/>
      </c>
      <c r="D32" s="258" t="str">
        <f t="shared" si="0"/>
        <v/>
      </c>
      <c r="E32" s="258" t="str">
        <f t="shared" si="1"/>
        <v/>
      </c>
      <c r="F32" s="258" t="str">
        <f t="shared" si="2"/>
        <v/>
      </c>
      <c r="G32" s="258" t="str">
        <f t="shared" si="3"/>
        <v/>
      </c>
      <c r="H32" s="258" t="str">
        <f t="shared" si="4"/>
        <v/>
      </c>
      <c r="I32" s="259"/>
      <c r="J32" s="260" t="str">
        <f t="shared" si="5"/>
        <v/>
      </c>
      <c r="K32" s="272" t="str">
        <f t="shared" si="6"/>
        <v/>
      </c>
      <c r="L32" s="266" t="str">
        <f t="shared" si="8"/>
        <v/>
      </c>
      <c r="M32" s="270" t="str">
        <f t="shared" si="9"/>
        <v/>
      </c>
      <c r="N32" s="266" t="str">
        <f t="shared" si="10"/>
        <v/>
      </c>
      <c r="O32" s="268" t="str">
        <f t="shared" si="11"/>
        <v/>
      </c>
      <c r="P32" s="264" t="str">
        <f>IF(AND($S32="共通仮設費",$Y32=0),$A30,IF($X32="","",$X32))</f>
        <v/>
      </c>
      <c r="R32" s="229"/>
      <c r="S32" s="230"/>
      <c r="AB32" s="231"/>
    </row>
    <row r="33" spans="1:28" s="228" customFormat="1" ht="27" customHeight="1">
      <c r="A33" s="278"/>
      <c r="B33" s="300" t="str">
        <f t="shared" si="12"/>
        <v/>
      </c>
      <c r="C33" s="258" t="str">
        <f t="shared" si="7"/>
        <v/>
      </c>
      <c r="D33" s="258" t="str">
        <f t="shared" si="0"/>
        <v/>
      </c>
      <c r="E33" s="258" t="str">
        <f t="shared" si="1"/>
        <v/>
      </c>
      <c r="F33" s="258" t="str">
        <f t="shared" si="2"/>
        <v/>
      </c>
      <c r="G33" s="258" t="str">
        <f t="shared" si="3"/>
        <v/>
      </c>
      <c r="H33" s="258" t="str">
        <f t="shared" si="4"/>
        <v/>
      </c>
      <c r="I33" s="259"/>
      <c r="J33" s="260" t="str">
        <f t="shared" si="5"/>
        <v/>
      </c>
      <c r="K33" s="272" t="str">
        <f t="shared" si="6"/>
        <v/>
      </c>
      <c r="L33" s="266" t="str">
        <f t="shared" si="8"/>
        <v/>
      </c>
      <c r="M33" s="270" t="str">
        <f t="shared" si="9"/>
        <v/>
      </c>
      <c r="N33" s="266" t="str">
        <f t="shared" si="10"/>
        <v/>
      </c>
      <c r="O33" s="268" t="str">
        <f t="shared" si="11"/>
        <v/>
      </c>
      <c r="P33" s="264" t="str">
        <f>IF(AND($S33="共通仮設費",$Y33=0),$A30,IF($X33="","",$X33))</f>
        <v/>
      </c>
      <c r="R33" s="229"/>
      <c r="S33" s="230"/>
      <c r="AB33" s="231"/>
    </row>
    <row r="34" spans="1:28" s="228" customFormat="1" ht="27" customHeight="1">
      <c r="A34" s="278"/>
      <c r="B34" s="300" t="str">
        <f t="shared" si="12"/>
        <v/>
      </c>
      <c r="C34" s="258" t="str">
        <f t="shared" si="7"/>
        <v/>
      </c>
      <c r="D34" s="258" t="str">
        <f t="shared" si="0"/>
        <v/>
      </c>
      <c r="E34" s="258" t="str">
        <f t="shared" si="1"/>
        <v/>
      </c>
      <c r="F34" s="258" t="str">
        <f t="shared" si="2"/>
        <v/>
      </c>
      <c r="G34" s="258" t="str">
        <f t="shared" si="3"/>
        <v/>
      </c>
      <c r="H34" s="258" t="str">
        <f t="shared" si="4"/>
        <v/>
      </c>
      <c r="I34" s="259"/>
      <c r="J34" s="260" t="str">
        <f t="shared" si="5"/>
        <v/>
      </c>
      <c r="K34" s="272" t="str">
        <f t="shared" si="6"/>
        <v/>
      </c>
      <c r="L34" s="266" t="str">
        <f t="shared" si="8"/>
        <v/>
      </c>
      <c r="M34" s="270" t="str">
        <f t="shared" si="9"/>
        <v/>
      </c>
      <c r="N34" s="266" t="str">
        <f t="shared" si="10"/>
        <v/>
      </c>
      <c r="O34" s="268" t="str">
        <f t="shared" si="11"/>
        <v/>
      </c>
      <c r="P34" s="264" t="str">
        <f>IF(AND($S34="共通仮設費",$Y34=0),$A30,IF($X34="","",$X34))</f>
        <v/>
      </c>
      <c r="R34" s="229"/>
      <c r="S34" s="230"/>
      <c r="AB34" s="231"/>
    </row>
    <row r="35" spans="1:28" s="228" customFormat="1" ht="27" customHeight="1">
      <c r="A35" s="278"/>
      <c r="B35" s="300" t="str">
        <f t="shared" si="12"/>
        <v/>
      </c>
      <c r="C35" s="258" t="str">
        <f t="shared" si="7"/>
        <v/>
      </c>
      <c r="D35" s="258" t="str">
        <f t="shared" si="0"/>
        <v/>
      </c>
      <c r="E35" s="258" t="str">
        <f t="shared" si="1"/>
        <v/>
      </c>
      <c r="F35" s="258" t="str">
        <f t="shared" si="2"/>
        <v/>
      </c>
      <c r="G35" s="258" t="str">
        <f t="shared" si="3"/>
        <v/>
      </c>
      <c r="H35" s="258" t="str">
        <f t="shared" si="4"/>
        <v/>
      </c>
      <c r="I35" s="259"/>
      <c r="J35" s="260" t="str">
        <f t="shared" si="5"/>
        <v/>
      </c>
      <c r="K35" s="272" t="str">
        <f t="shared" si="6"/>
        <v/>
      </c>
      <c r="L35" s="266" t="str">
        <f t="shared" si="8"/>
        <v/>
      </c>
      <c r="M35" s="270" t="str">
        <f t="shared" si="9"/>
        <v/>
      </c>
      <c r="N35" s="266" t="str">
        <f t="shared" si="10"/>
        <v/>
      </c>
      <c r="O35" s="268" t="str">
        <f t="shared" si="11"/>
        <v/>
      </c>
      <c r="P35" s="264" t="str">
        <f>IF(AND($S35="共通仮設費",$Y35=0),$A30,IF($X35="","",$X35))</f>
        <v/>
      </c>
      <c r="R35" s="229"/>
      <c r="S35" s="230"/>
      <c r="AB35" s="231"/>
    </row>
    <row r="36" spans="1:28" s="228" customFormat="1" ht="27" customHeight="1">
      <c r="A36" s="278"/>
      <c r="B36" s="300" t="str">
        <f t="shared" si="12"/>
        <v/>
      </c>
      <c r="C36" s="258" t="str">
        <f t="shared" si="7"/>
        <v/>
      </c>
      <c r="D36" s="258" t="str">
        <f t="shared" si="0"/>
        <v/>
      </c>
      <c r="E36" s="258" t="str">
        <f t="shared" si="1"/>
        <v/>
      </c>
      <c r="F36" s="258" t="str">
        <f t="shared" si="2"/>
        <v/>
      </c>
      <c r="G36" s="258" t="str">
        <f t="shared" si="3"/>
        <v/>
      </c>
      <c r="H36" s="258" t="str">
        <f t="shared" si="4"/>
        <v/>
      </c>
      <c r="I36" s="259"/>
      <c r="J36" s="260" t="str">
        <f t="shared" si="5"/>
        <v/>
      </c>
      <c r="K36" s="272" t="str">
        <f t="shared" si="6"/>
        <v/>
      </c>
      <c r="L36" s="266" t="str">
        <f t="shared" si="8"/>
        <v/>
      </c>
      <c r="M36" s="270" t="str">
        <f t="shared" si="9"/>
        <v/>
      </c>
      <c r="N36" s="266" t="str">
        <f t="shared" si="10"/>
        <v/>
      </c>
      <c r="O36" s="268" t="str">
        <f t="shared" si="11"/>
        <v/>
      </c>
      <c r="P36" s="264" t="str">
        <f>IF(AND($S36="共通仮設費",$Y36=0),$A30,IF($X36="","",$X36))</f>
        <v/>
      </c>
      <c r="R36" s="229"/>
      <c r="S36" s="230"/>
      <c r="AB36" s="231"/>
    </row>
    <row r="37" spans="1:28" s="228" customFormat="1" ht="27" customHeight="1">
      <c r="A37" s="278"/>
      <c r="B37" s="300" t="str">
        <f t="shared" si="12"/>
        <v/>
      </c>
      <c r="C37" s="258" t="str">
        <f t="shared" si="7"/>
        <v/>
      </c>
      <c r="D37" s="258" t="str">
        <f t="shared" si="0"/>
        <v/>
      </c>
      <c r="E37" s="258" t="str">
        <f t="shared" si="1"/>
        <v/>
      </c>
      <c r="F37" s="258" t="str">
        <f t="shared" si="2"/>
        <v/>
      </c>
      <c r="G37" s="258" t="str">
        <f t="shared" si="3"/>
        <v/>
      </c>
      <c r="H37" s="258" t="str">
        <f t="shared" si="4"/>
        <v/>
      </c>
      <c r="I37" s="259"/>
      <c r="J37" s="260" t="str">
        <f t="shared" si="5"/>
        <v/>
      </c>
      <c r="K37" s="272" t="str">
        <f t="shared" si="6"/>
        <v/>
      </c>
      <c r="L37" s="266" t="str">
        <f t="shared" si="8"/>
        <v/>
      </c>
      <c r="M37" s="270" t="str">
        <f t="shared" si="9"/>
        <v/>
      </c>
      <c r="N37" s="266" t="str">
        <f t="shared" si="10"/>
        <v/>
      </c>
      <c r="O37" s="268" t="str">
        <f t="shared" si="11"/>
        <v/>
      </c>
      <c r="P37" s="264" t="str">
        <f>IF(AND($S37="共通仮設費",$Y37=0),$A30,IF($X37="","",$X37))</f>
        <v/>
      </c>
      <c r="R37" s="229"/>
      <c r="S37" s="230"/>
      <c r="AB37" s="231"/>
    </row>
    <row r="38" spans="1:28" s="228" customFormat="1" ht="27" customHeight="1">
      <c r="A38" s="278"/>
      <c r="B38" s="300" t="str">
        <f t="shared" si="12"/>
        <v/>
      </c>
      <c r="C38" s="258" t="str">
        <f t="shared" si="7"/>
        <v/>
      </c>
      <c r="D38" s="258" t="str">
        <f t="shared" si="0"/>
        <v/>
      </c>
      <c r="E38" s="258" t="str">
        <f t="shared" si="1"/>
        <v/>
      </c>
      <c r="F38" s="258" t="str">
        <f t="shared" si="2"/>
        <v/>
      </c>
      <c r="G38" s="258" t="str">
        <f t="shared" si="3"/>
        <v/>
      </c>
      <c r="H38" s="258" t="str">
        <f t="shared" si="4"/>
        <v/>
      </c>
      <c r="I38" s="259"/>
      <c r="J38" s="260" t="str">
        <f t="shared" si="5"/>
        <v/>
      </c>
      <c r="K38" s="272" t="str">
        <f t="shared" si="6"/>
        <v/>
      </c>
      <c r="L38" s="266" t="str">
        <f t="shared" si="8"/>
        <v/>
      </c>
      <c r="M38" s="270" t="str">
        <f t="shared" si="9"/>
        <v/>
      </c>
      <c r="N38" s="266" t="str">
        <f t="shared" si="10"/>
        <v/>
      </c>
      <c r="O38" s="268" t="str">
        <f t="shared" si="11"/>
        <v/>
      </c>
      <c r="P38" s="264" t="str">
        <f>IF(AND($S38="共通仮設費",$Y38=0),$A30,IF($X38="","",$X38))</f>
        <v/>
      </c>
      <c r="R38" s="229"/>
      <c r="S38" s="230"/>
      <c r="AB38" s="231"/>
    </row>
    <row r="39" spans="1:28" s="228" customFormat="1" ht="27" customHeight="1">
      <c r="A39" s="278"/>
      <c r="B39" s="300" t="str">
        <f t="shared" si="12"/>
        <v/>
      </c>
      <c r="C39" s="258" t="str">
        <f t="shared" si="7"/>
        <v/>
      </c>
      <c r="D39" s="258" t="str">
        <f t="shared" si="0"/>
        <v/>
      </c>
      <c r="E39" s="258" t="str">
        <f t="shared" si="1"/>
        <v/>
      </c>
      <c r="F39" s="258" t="str">
        <f t="shared" si="2"/>
        <v/>
      </c>
      <c r="G39" s="258" t="str">
        <f t="shared" si="3"/>
        <v/>
      </c>
      <c r="H39" s="258" t="str">
        <f t="shared" si="4"/>
        <v/>
      </c>
      <c r="I39" s="259"/>
      <c r="J39" s="260" t="str">
        <f t="shared" si="5"/>
        <v/>
      </c>
      <c r="K39" s="272" t="str">
        <f t="shared" si="6"/>
        <v/>
      </c>
      <c r="L39" s="266" t="str">
        <f t="shared" si="8"/>
        <v/>
      </c>
      <c r="M39" s="270" t="str">
        <f t="shared" si="9"/>
        <v/>
      </c>
      <c r="N39" s="266" t="str">
        <f t="shared" si="10"/>
        <v/>
      </c>
      <c r="O39" s="268" t="str">
        <f t="shared" si="11"/>
        <v/>
      </c>
      <c r="P39" s="264" t="str">
        <f>IF(AND($S39="共通仮設費",$Y39=0),$A30,IF($X39="","",$X39))</f>
        <v/>
      </c>
      <c r="R39" s="229"/>
      <c r="S39" s="230"/>
      <c r="AB39" s="231"/>
    </row>
    <row r="40" spans="1:28" s="228" customFormat="1" ht="27" customHeight="1">
      <c r="A40" s="278"/>
      <c r="B40" s="300" t="str">
        <f t="shared" si="12"/>
        <v/>
      </c>
      <c r="C40" s="258" t="str">
        <f t="shared" si="7"/>
        <v/>
      </c>
      <c r="D40" s="258" t="str">
        <f t="shared" si="0"/>
        <v/>
      </c>
      <c r="E40" s="258" t="str">
        <f t="shared" si="1"/>
        <v/>
      </c>
      <c r="F40" s="258" t="str">
        <f t="shared" si="2"/>
        <v/>
      </c>
      <c r="G40" s="258" t="str">
        <f t="shared" si="3"/>
        <v/>
      </c>
      <c r="H40" s="258" t="str">
        <f t="shared" si="4"/>
        <v/>
      </c>
      <c r="I40" s="259"/>
      <c r="J40" s="260" t="str">
        <f t="shared" si="5"/>
        <v/>
      </c>
      <c r="K40" s="272" t="str">
        <f t="shared" si="6"/>
        <v/>
      </c>
      <c r="L40" s="266" t="str">
        <f t="shared" si="8"/>
        <v/>
      </c>
      <c r="M40" s="270" t="str">
        <f t="shared" si="9"/>
        <v/>
      </c>
      <c r="N40" s="266" t="str">
        <f t="shared" si="10"/>
        <v/>
      </c>
      <c r="O40" s="268" t="str">
        <f t="shared" si="11"/>
        <v/>
      </c>
      <c r="P40" s="264" t="str">
        <f>IF(AND($S40="共通仮設費",$Y40=0),$A30,IF($X40="","",$X40))</f>
        <v/>
      </c>
      <c r="R40" s="229"/>
      <c r="S40" s="230"/>
      <c r="AB40" s="231"/>
    </row>
    <row r="41" spans="1:28" s="228" customFormat="1" ht="27" customHeight="1">
      <c r="A41" s="278"/>
      <c r="B41" s="300" t="str">
        <f t="shared" si="12"/>
        <v/>
      </c>
      <c r="C41" s="258" t="str">
        <f t="shared" si="7"/>
        <v/>
      </c>
      <c r="D41" s="258" t="str">
        <f t="shared" si="0"/>
        <v/>
      </c>
      <c r="E41" s="258" t="str">
        <f t="shared" si="1"/>
        <v/>
      </c>
      <c r="F41" s="258" t="str">
        <f t="shared" si="2"/>
        <v/>
      </c>
      <c r="G41" s="258" t="str">
        <f t="shared" si="3"/>
        <v/>
      </c>
      <c r="H41" s="258" t="str">
        <f t="shared" si="4"/>
        <v/>
      </c>
      <c r="I41" s="259"/>
      <c r="J41" s="260" t="str">
        <f t="shared" si="5"/>
        <v/>
      </c>
      <c r="K41" s="272" t="str">
        <f t="shared" si="6"/>
        <v/>
      </c>
      <c r="L41" s="266" t="str">
        <f t="shared" si="8"/>
        <v/>
      </c>
      <c r="M41" s="270" t="str">
        <f t="shared" si="9"/>
        <v/>
      </c>
      <c r="N41" s="266" t="str">
        <f t="shared" si="10"/>
        <v/>
      </c>
      <c r="O41" s="268" t="str">
        <f t="shared" si="11"/>
        <v/>
      </c>
      <c r="P41" s="264" t="str">
        <f>IF(AND($S41="共通仮設費",$Y41=0),$A30,IF($X41="","",$X41))</f>
        <v/>
      </c>
      <c r="R41" s="229"/>
      <c r="S41" s="230"/>
      <c r="AB41" s="231"/>
    </row>
    <row r="42" spans="1:28" s="228" customFormat="1" ht="27" customHeight="1">
      <c r="A42" s="278"/>
      <c r="B42" s="300" t="str">
        <f t="shared" si="12"/>
        <v/>
      </c>
      <c r="C42" s="258" t="str">
        <f t="shared" si="7"/>
        <v/>
      </c>
      <c r="D42" s="258" t="str">
        <f t="shared" si="0"/>
        <v/>
      </c>
      <c r="E42" s="258" t="str">
        <f t="shared" si="1"/>
        <v/>
      </c>
      <c r="F42" s="258" t="str">
        <f t="shared" si="2"/>
        <v/>
      </c>
      <c r="G42" s="258" t="str">
        <f t="shared" si="3"/>
        <v/>
      </c>
      <c r="H42" s="258" t="str">
        <f t="shared" si="4"/>
        <v/>
      </c>
      <c r="I42" s="259"/>
      <c r="J42" s="260" t="str">
        <f t="shared" si="5"/>
        <v/>
      </c>
      <c r="K42" s="272" t="str">
        <f t="shared" si="6"/>
        <v/>
      </c>
      <c r="L42" s="266" t="str">
        <f t="shared" si="8"/>
        <v/>
      </c>
      <c r="M42" s="270" t="str">
        <f t="shared" si="9"/>
        <v/>
      </c>
      <c r="N42" s="266" t="str">
        <f t="shared" si="10"/>
        <v/>
      </c>
      <c r="O42" s="268" t="str">
        <f t="shared" si="11"/>
        <v/>
      </c>
      <c r="P42" s="264" t="str">
        <f>IF(AND($S42="共通仮設費",$Y42=0),$A30,IF($X42="","",$X42))</f>
        <v/>
      </c>
      <c r="R42" s="229"/>
      <c r="S42" s="230"/>
      <c r="AB42" s="231"/>
    </row>
    <row r="43" spans="1:28" s="228" customFormat="1" ht="27" customHeight="1">
      <c r="A43" s="278"/>
      <c r="B43" s="300" t="str">
        <f t="shared" si="12"/>
        <v/>
      </c>
      <c r="C43" s="258" t="str">
        <f t="shared" si="7"/>
        <v/>
      </c>
      <c r="D43" s="258" t="str">
        <f t="shared" si="0"/>
        <v/>
      </c>
      <c r="E43" s="258" t="str">
        <f t="shared" si="1"/>
        <v/>
      </c>
      <c r="F43" s="258" t="str">
        <f t="shared" si="2"/>
        <v/>
      </c>
      <c r="G43" s="258" t="str">
        <f t="shared" si="3"/>
        <v/>
      </c>
      <c r="H43" s="258" t="str">
        <f t="shared" si="4"/>
        <v/>
      </c>
      <c r="I43" s="259"/>
      <c r="J43" s="260" t="str">
        <f t="shared" si="5"/>
        <v/>
      </c>
      <c r="K43" s="272" t="str">
        <f t="shared" si="6"/>
        <v/>
      </c>
      <c r="L43" s="266" t="str">
        <f t="shared" si="8"/>
        <v/>
      </c>
      <c r="M43" s="270" t="str">
        <f t="shared" si="9"/>
        <v/>
      </c>
      <c r="N43" s="266" t="str">
        <f t="shared" si="10"/>
        <v/>
      </c>
      <c r="O43" s="268" t="str">
        <f t="shared" si="11"/>
        <v/>
      </c>
      <c r="P43" s="264" t="str">
        <f>IF(AND($S43="共通仮設費",$Y43=0),$A30,IF($X43="","",$X43))</f>
        <v/>
      </c>
      <c r="R43" s="229"/>
      <c r="S43" s="230"/>
      <c r="AB43" s="231"/>
    </row>
    <row r="44" spans="1:28" s="228" customFormat="1" ht="27" customHeight="1">
      <c r="A44" s="278"/>
      <c r="B44" s="300" t="str">
        <f t="shared" si="12"/>
        <v/>
      </c>
      <c r="C44" s="258" t="str">
        <f t="shared" si="7"/>
        <v/>
      </c>
      <c r="D44" s="258" t="str">
        <f t="shared" si="0"/>
        <v/>
      </c>
      <c r="E44" s="258" t="str">
        <f t="shared" si="1"/>
        <v/>
      </c>
      <c r="F44" s="258" t="str">
        <f t="shared" si="2"/>
        <v/>
      </c>
      <c r="G44" s="258" t="str">
        <f t="shared" si="3"/>
        <v/>
      </c>
      <c r="H44" s="258" t="str">
        <f t="shared" si="4"/>
        <v/>
      </c>
      <c r="I44" s="259"/>
      <c r="J44" s="260" t="str">
        <f t="shared" si="5"/>
        <v/>
      </c>
      <c r="K44" s="272" t="str">
        <f t="shared" si="6"/>
        <v/>
      </c>
      <c r="L44" s="266" t="str">
        <f t="shared" si="8"/>
        <v/>
      </c>
      <c r="M44" s="270" t="str">
        <f t="shared" si="9"/>
        <v/>
      </c>
      <c r="N44" s="266" t="str">
        <f t="shared" si="10"/>
        <v/>
      </c>
      <c r="O44" s="268" t="str">
        <f t="shared" si="11"/>
        <v/>
      </c>
      <c r="P44" s="264" t="str">
        <f>IF(AND($S44="共通仮設費",$Y44=0),$A30,IF($X44="","",$X44))</f>
        <v/>
      </c>
      <c r="R44" s="229"/>
      <c r="S44" s="230"/>
      <c r="AB44" s="231"/>
    </row>
    <row r="45" spans="1:28" s="228" customFormat="1" ht="27" customHeight="1">
      <c r="A45" s="278"/>
      <c r="B45" s="300" t="str">
        <f t="shared" si="12"/>
        <v/>
      </c>
      <c r="C45" s="258" t="str">
        <f t="shared" si="7"/>
        <v/>
      </c>
      <c r="D45" s="258" t="str">
        <f t="shared" si="0"/>
        <v/>
      </c>
      <c r="E45" s="258" t="str">
        <f t="shared" si="1"/>
        <v/>
      </c>
      <c r="F45" s="258" t="str">
        <f t="shared" si="2"/>
        <v/>
      </c>
      <c r="G45" s="258" t="str">
        <f t="shared" si="3"/>
        <v/>
      </c>
      <c r="H45" s="258" t="str">
        <f t="shared" si="4"/>
        <v/>
      </c>
      <c r="I45" s="259"/>
      <c r="J45" s="260" t="str">
        <f t="shared" si="5"/>
        <v/>
      </c>
      <c r="K45" s="272" t="str">
        <f t="shared" si="6"/>
        <v/>
      </c>
      <c r="L45" s="266" t="str">
        <f t="shared" si="8"/>
        <v/>
      </c>
      <c r="M45" s="270" t="str">
        <f t="shared" si="9"/>
        <v/>
      </c>
      <c r="N45" s="266" t="str">
        <f t="shared" si="10"/>
        <v/>
      </c>
      <c r="O45" s="268" t="str">
        <f t="shared" si="11"/>
        <v/>
      </c>
      <c r="P45" s="264" t="str">
        <f>IF(AND($S45="共通仮設費",$Y45=0),$A30,IF($X45="","",$X45))</f>
        <v/>
      </c>
      <c r="R45" s="229"/>
      <c r="S45" s="230"/>
      <c r="AB45" s="231"/>
    </row>
    <row r="46" spans="1:28" s="228" customFormat="1" ht="27" customHeight="1" thickBot="1">
      <c r="A46" s="278"/>
      <c r="B46" s="301" t="str">
        <f t="shared" si="12"/>
        <v/>
      </c>
      <c r="C46" s="261" t="str">
        <f t="shared" si="7"/>
        <v/>
      </c>
      <c r="D46" s="261" t="str">
        <f t="shared" si="0"/>
        <v/>
      </c>
      <c r="E46" s="261" t="str">
        <f t="shared" si="1"/>
        <v/>
      </c>
      <c r="F46" s="261" t="str">
        <f t="shared" si="2"/>
        <v/>
      </c>
      <c r="G46" s="261" t="str">
        <f t="shared" si="3"/>
        <v/>
      </c>
      <c r="H46" s="261" t="str">
        <f t="shared" si="4"/>
        <v/>
      </c>
      <c r="I46" s="262"/>
      <c r="J46" s="263" t="str">
        <f t="shared" si="5"/>
        <v/>
      </c>
      <c r="K46" s="273" t="str">
        <f t="shared" si="6"/>
        <v/>
      </c>
      <c r="L46" s="267" t="str">
        <f t="shared" si="8"/>
        <v/>
      </c>
      <c r="M46" s="271" t="str">
        <f t="shared" si="9"/>
        <v/>
      </c>
      <c r="N46" s="267" t="str">
        <f t="shared" si="10"/>
        <v/>
      </c>
      <c r="O46" s="269" t="str">
        <f t="shared" si="11"/>
        <v/>
      </c>
      <c r="P46" s="265" t="str">
        <f>IF(AND($S46="共通仮設費",$Y46=0),$A30,IF($X46="","",$X46))</f>
        <v/>
      </c>
      <c r="R46" s="229"/>
      <c r="S46" s="230"/>
      <c r="AB46" s="231"/>
    </row>
    <row r="47" spans="1:28" s="228" customFormat="1" ht="35.25" customHeight="1">
      <c r="A47" s="278"/>
      <c r="B47" s="221"/>
      <c r="C47" s="239"/>
      <c r="D47" s="239"/>
      <c r="E47" s="239"/>
      <c r="F47" s="239"/>
      <c r="G47" s="239"/>
      <c r="H47" s="239"/>
      <c r="I47" s="239"/>
      <c r="J47" s="248" t="s">
        <v>354</v>
      </c>
      <c r="K47" s="240"/>
      <c r="L47" s="241"/>
      <c r="M47" s="242"/>
      <c r="N47" s="241"/>
      <c r="O47" s="241"/>
      <c r="P47" s="243"/>
      <c r="R47" s="229"/>
      <c r="S47" s="230"/>
      <c r="AB47" s="231"/>
    </row>
    <row r="48" spans="1:28" s="228" customFormat="1" ht="21" customHeight="1">
      <c r="A48" s="278"/>
      <c r="B48" s="225"/>
      <c r="C48" s="225"/>
      <c r="D48" s="225"/>
      <c r="E48" s="225"/>
      <c r="F48" s="225"/>
      <c r="G48" s="225"/>
      <c r="H48" s="225"/>
      <c r="I48" s="225"/>
      <c r="J48" s="225"/>
      <c r="K48" s="226"/>
      <c r="L48" s="226"/>
      <c r="M48" s="227"/>
      <c r="N48" s="227"/>
      <c r="O48" s="227"/>
      <c r="P48" s="227"/>
      <c r="R48" s="229"/>
      <c r="S48" s="230"/>
      <c r="AB48" s="231"/>
    </row>
    <row r="49" spans="1:28" s="228" customFormat="1" ht="12.75" customHeight="1">
      <c r="A49" s="278"/>
      <c r="B49" s="225"/>
      <c r="C49" s="225"/>
      <c r="D49" s="225"/>
      <c r="E49" s="225"/>
      <c r="F49" s="225"/>
      <c r="G49" s="225"/>
      <c r="H49" s="225"/>
      <c r="I49" s="225"/>
      <c r="J49" s="225"/>
      <c r="K49" s="226"/>
      <c r="L49" s="226"/>
      <c r="M49" s="227"/>
      <c r="N49" s="227"/>
      <c r="O49" s="227"/>
      <c r="P49" s="227"/>
      <c r="R49" s="229"/>
      <c r="S49" s="230"/>
      <c r="AB49" s="231"/>
    </row>
    <row r="50" spans="1:28" s="228" customFormat="1" ht="12.75" customHeight="1">
      <c r="A50" s="278"/>
      <c r="B50" s="225"/>
      <c r="C50" s="225"/>
      <c r="D50" s="225"/>
      <c r="E50" s="225"/>
      <c r="F50" s="225"/>
      <c r="G50" s="225"/>
      <c r="H50" s="225"/>
      <c r="I50" s="225"/>
      <c r="J50" s="225"/>
      <c r="K50" s="226"/>
      <c r="L50" s="226"/>
      <c r="M50" s="227"/>
      <c r="N50" s="227"/>
      <c r="O50" s="227"/>
      <c r="P50" s="227"/>
      <c r="R50" s="229"/>
      <c r="S50" s="230"/>
      <c r="AB50" s="231"/>
    </row>
    <row r="51" spans="1:28" s="228" customFormat="1" ht="12.75" customHeight="1">
      <c r="A51" s="278"/>
      <c r="B51" s="225"/>
      <c r="C51" s="276"/>
      <c r="D51" s="225"/>
      <c r="E51" s="225"/>
      <c r="F51" s="225"/>
      <c r="G51" s="225"/>
      <c r="H51" s="225"/>
      <c r="I51" s="225"/>
      <c r="J51" s="225"/>
      <c r="K51" s="226"/>
      <c r="L51" s="226"/>
      <c r="M51" s="227"/>
      <c r="N51" s="233"/>
      <c r="O51" s="233"/>
      <c r="P51" s="227"/>
      <c r="R51" s="229"/>
      <c r="S51" s="230"/>
      <c r="AB51" s="231"/>
    </row>
    <row r="52" spans="1:28" s="228" customFormat="1" ht="12.75" customHeight="1" thickBot="1">
      <c r="A52" s="278"/>
      <c r="B52" s="225"/>
      <c r="C52" s="225"/>
      <c r="D52" s="225"/>
      <c r="E52" s="225"/>
      <c r="F52" s="225"/>
      <c r="G52" s="225"/>
      <c r="H52" s="225"/>
      <c r="I52" s="225"/>
      <c r="J52" s="225"/>
      <c r="K52" s="226"/>
      <c r="L52" s="226"/>
      <c r="M52" s="227"/>
      <c r="N52" s="227"/>
      <c r="O52" s="227"/>
      <c r="P52" s="227"/>
      <c r="R52" s="229"/>
      <c r="S52" s="230"/>
      <c r="AB52" s="231"/>
    </row>
    <row r="53" spans="1:28" s="232" customFormat="1" ht="15.75" customHeight="1" thickBot="1">
      <c r="A53" s="289"/>
      <c r="B53" s="234"/>
      <c r="C53" s="235"/>
      <c r="D53" s="235"/>
      <c r="E53" s="235"/>
      <c r="F53" s="235" t="s">
        <v>346</v>
      </c>
      <c r="G53" s="235"/>
      <c r="H53" s="235"/>
      <c r="I53" s="244"/>
      <c r="J53" s="245" t="s">
        <v>338</v>
      </c>
      <c r="K53" s="245" t="s">
        <v>339</v>
      </c>
      <c r="L53" s="247" t="s">
        <v>340</v>
      </c>
      <c r="M53" s="236"/>
      <c r="N53" s="275" t="s">
        <v>361</v>
      </c>
      <c r="O53" s="236"/>
      <c r="P53" s="246" t="s">
        <v>341</v>
      </c>
      <c r="R53" s="237"/>
      <c r="S53" s="238"/>
      <c r="AB53" s="231"/>
    </row>
    <row r="54" spans="1:28" s="228" customFormat="1" ht="27" customHeight="1">
      <c r="A54" s="278"/>
      <c r="B54" s="299" t="str">
        <f>IF($Y54="","",IF(AND($Y54=0,$S54="本工事費"),$S54,IF(AND($Y54=0,$S54="附帯工事費"),$S54,IF(AND($Y54=0,$S54="工事合計"),"工事費計",IF(AND($Y54=0,$S54="契約保証費"),"契約保証費計",IF($S54="共通仮設費"," * *直接工事費* *",IF($S54="直接工事費","本 工 事 費",IF($Y54=0,$S54,""))))))))</f>
        <v/>
      </c>
      <c r="C54" s="279" t="str">
        <f t="shared" ref="C54:C70" si="13">IF($Y54=1,IF($S54="", "",IF(RIGHT($S54, 2) = "積上", IF(OR($S54="一般管理費積上", $S54="現場管理費積上", AND($S54="仮設費積上",Z54 = 2)), $S54, LEFT($S54, LEN($S54) - 2)), IF($S54="共通仮設費率額","共通仮設費率分", IF($S54="共通仮設費合計","* *共通仮設費計* *",IF($S54="工事合計","* *工事費* *",IF(OR($S54="共通仮設費積上合計",$S54="純工事費",$S54="工事原価",$S54="工事価格",$S54="消費税相当額"),"* *" &amp;$S54&amp; "* *",$S54)))))),  "")</f>
        <v/>
      </c>
      <c r="D54" s="279" t="str">
        <f t="shared" ref="D54:D70" si="14">IF($Y54=2,IF($S54="","",$S54),"")</f>
        <v/>
      </c>
      <c r="E54" s="279" t="str">
        <f t="shared" ref="E54:E70" si="15">IF($Y54=3,IF($S54="","",$S54),"")</f>
        <v/>
      </c>
      <c r="F54" s="279" t="str">
        <f t="shared" ref="F54:F70" si="16">IF($Y54=4,IF($S54="","",$S54),"")</f>
        <v/>
      </c>
      <c r="G54" s="279" t="str">
        <f t="shared" ref="G54:G70" si="17">IF($Y54=5,IF($S54="","",$S54),"")</f>
        <v/>
      </c>
      <c r="H54" s="279" t="str">
        <f t="shared" ref="H54:H70" si="18">IF($Y54=6,IF($S54="","",$S54),"")</f>
        <v/>
      </c>
      <c r="I54" s="280"/>
      <c r="J54" s="281" t="str">
        <f>IF($T54="","",IF($Z54=2,"",$T54))</f>
        <v/>
      </c>
      <c r="K54" s="282" t="str">
        <f t="shared" ref="K54:K70" si="19">IF($V54="",IF($Z54=2,"式",""),$V54)</f>
        <v/>
      </c>
      <c r="L54" s="283" t="str">
        <f t="shared" ref="L54:L70" si="20">+IF(U54="",IF(Z54=2,"1",""),IF(INT(U54),INT(U54),"0"))</f>
        <v/>
      </c>
      <c r="M54" s="284" t="str">
        <f t="shared" ref="M54:M70" si="21">+IF(U54="","",IF(U54-INT(U54),U54-INT(U54),""))</f>
        <v/>
      </c>
      <c r="N54" s="283" t="str">
        <f t="shared" ref="N54:N70" si="22">+IF(W54="","",IF(INT(W54),INT(W54),"0"))</f>
        <v/>
      </c>
      <c r="O54" s="285" t="str">
        <f>+IF(W54="","",IF(W54-INT(W54),W54-INT(W54),""))</f>
        <v/>
      </c>
      <c r="P54" s="286" t="str">
        <f>IF(AND($S54="共通仮設費",$Y54=0),$A54,IF($X54="","",$X54))</f>
        <v/>
      </c>
      <c r="R54" s="229"/>
      <c r="S54" s="230" t="s">
        <v>366</v>
      </c>
      <c r="AB54" s="231"/>
    </row>
    <row r="55" spans="1:28" s="228" customFormat="1" ht="27" customHeight="1">
      <c r="A55" s="278"/>
      <c r="B55" s="300" t="str">
        <f>IF($Y55="","",IF(AND($Y55=0,$S55="本工事費"),$S55,IF(AND($Y55=0,$S55="附帯工事費"),$S55,IF(AND($Y55=0,$S55="工事合計"),"工事費計",IF(AND($Y55=0,$S55="契約保証費"),"契約保証費計",IF($S55="共通仮設費"," * *直接工事費* *",IF($S55="直接工事費","本 工 事 費",IF($Y55=0,$S55,""))))))))</f>
        <v/>
      </c>
      <c r="C55" s="258" t="str">
        <f t="shared" si="13"/>
        <v/>
      </c>
      <c r="D55" s="258" t="str">
        <f t="shared" si="14"/>
        <v/>
      </c>
      <c r="E55" s="258" t="str">
        <f t="shared" si="15"/>
        <v/>
      </c>
      <c r="F55" s="258" t="str">
        <f t="shared" si="16"/>
        <v/>
      </c>
      <c r="G55" s="258" t="str">
        <f t="shared" si="17"/>
        <v/>
      </c>
      <c r="H55" s="258" t="str">
        <f t="shared" si="18"/>
        <v/>
      </c>
      <c r="I55" s="259"/>
      <c r="J55" s="260" t="str">
        <f t="shared" ref="J55:J70" si="23">IF($T55="","",IF($Z55=2,"",$T55))</f>
        <v/>
      </c>
      <c r="K55" s="272" t="str">
        <f t="shared" si="19"/>
        <v/>
      </c>
      <c r="L55" s="266" t="str">
        <f t="shared" si="20"/>
        <v/>
      </c>
      <c r="M55" s="270" t="str">
        <f t="shared" si="21"/>
        <v/>
      </c>
      <c r="N55" s="266" t="str">
        <f t="shared" si="22"/>
        <v/>
      </c>
      <c r="O55" s="268" t="str">
        <f t="shared" ref="O55:O70" si="24">+IF(W55="","",IF(W55-INT(W55),W55-INT(W55),""))</f>
        <v/>
      </c>
      <c r="P55" s="264" t="str">
        <f>IF(AND($S55="共通仮設費",$Y55=0),$A54,IF($X55="","",$X55))</f>
        <v/>
      </c>
      <c r="R55" s="229"/>
      <c r="S55" s="230"/>
      <c r="AB55" s="231"/>
    </row>
    <row r="56" spans="1:28" s="228" customFormat="1" ht="27" customHeight="1">
      <c r="A56" s="278"/>
      <c r="B56" s="300" t="str">
        <f t="shared" ref="B56:B70" si="25">IF($Y56="","",IF(AND($Y56=0,$S56="本工事費"),$S56,IF(AND($Y56=0,$S56="附帯工事費"),$S56,IF(AND($Y56=0,$S56="工事合計"),"工事費計",IF(AND($Y56=0,$S56="契約保証費"),"契約保証費計",IF($S56="共通仮設費"," * *直接工事費* *",IF($S56="直接工事費","本 工 事 費",IF($Y56=0,$S56,""))))))))</f>
        <v/>
      </c>
      <c r="C56" s="258" t="str">
        <f t="shared" si="13"/>
        <v/>
      </c>
      <c r="D56" s="258" t="str">
        <f t="shared" si="14"/>
        <v/>
      </c>
      <c r="E56" s="258" t="str">
        <f t="shared" si="15"/>
        <v/>
      </c>
      <c r="F56" s="258" t="str">
        <f t="shared" si="16"/>
        <v/>
      </c>
      <c r="G56" s="258" t="str">
        <f t="shared" si="17"/>
        <v/>
      </c>
      <c r="H56" s="258" t="str">
        <f t="shared" si="18"/>
        <v/>
      </c>
      <c r="I56" s="259"/>
      <c r="J56" s="260" t="str">
        <f t="shared" si="23"/>
        <v/>
      </c>
      <c r="K56" s="272" t="str">
        <f t="shared" si="19"/>
        <v/>
      </c>
      <c r="L56" s="266" t="str">
        <f t="shared" si="20"/>
        <v/>
      </c>
      <c r="M56" s="270" t="str">
        <f t="shared" si="21"/>
        <v/>
      </c>
      <c r="N56" s="266" t="str">
        <f t="shared" si="22"/>
        <v/>
      </c>
      <c r="O56" s="268" t="str">
        <f t="shared" si="24"/>
        <v/>
      </c>
      <c r="P56" s="264" t="str">
        <f>IF(AND($S56="共通仮設費",$Y56=0),$A54,IF($X56="","",$X56))</f>
        <v/>
      </c>
      <c r="R56" s="229"/>
      <c r="S56" s="230"/>
      <c r="AB56" s="231"/>
    </row>
    <row r="57" spans="1:28" s="228" customFormat="1" ht="27" customHeight="1">
      <c r="A57" s="278"/>
      <c r="B57" s="300" t="str">
        <f t="shared" si="25"/>
        <v/>
      </c>
      <c r="C57" s="258" t="str">
        <f t="shared" si="13"/>
        <v/>
      </c>
      <c r="D57" s="258" t="str">
        <f t="shared" si="14"/>
        <v/>
      </c>
      <c r="E57" s="258" t="str">
        <f t="shared" si="15"/>
        <v/>
      </c>
      <c r="F57" s="258" t="str">
        <f t="shared" si="16"/>
        <v/>
      </c>
      <c r="G57" s="258" t="str">
        <f t="shared" si="17"/>
        <v/>
      </c>
      <c r="H57" s="258" t="str">
        <f t="shared" si="18"/>
        <v/>
      </c>
      <c r="I57" s="259"/>
      <c r="J57" s="260" t="str">
        <f t="shared" si="23"/>
        <v/>
      </c>
      <c r="K57" s="272" t="str">
        <f t="shared" si="19"/>
        <v/>
      </c>
      <c r="L57" s="266" t="str">
        <f t="shared" si="20"/>
        <v/>
      </c>
      <c r="M57" s="270" t="str">
        <f t="shared" si="21"/>
        <v/>
      </c>
      <c r="N57" s="266" t="str">
        <f t="shared" si="22"/>
        <v/>
      </c>
      <c r="O57" s="268" t="str">
        <f t="shared" si="24"/>
        <v/>
      </c>
      <c r="P57" s="264" t="str">
        <f>IF(AND($S57="共通仮設費",$Y57=0),$A54,IF($X57="","",$X57))</f>
        <v/>
      </c>
      <c r="R57" s="229"/>
      <c r="S57" s="230"/>
      <c r="AB57" s="231"/>
    </row>
    <row r="58" spans="1:28" s="228" customFormat="1" ht="27" customHeight="1">
      <c r="A58" s="278"/>
      <c r="B58" s="300" t="str">
        <f t="shared" si="25"/>
        <v/>
      </c>
      <c r="C58" s="258" t="str">
        <f t="shared" si="13"/>
        <v/>
      </c>
      <c r="D58" s="258" t="str">
        <f t="shared" si="14"/>
        <v/>
      </c>
      <c r="E58" s="258" t="str">
        <f t="shared" si="15"/>
        <v/>
      </c>
      <c r="F58" s="258" t="str">
        <f t="shared" si="16"/>
        <v/>
      </c>
      <c r="G58" s="258" t="str">
        <f t="shared" si="17"/>
        <v/>
      </c>
      <c r="H58" s="258" t="str">
        <f t="shared" si="18"/>
        <v/>
      </c>
      <c r="I58" s="259"/>
      <c r="J58" s="260" t="str">
        <f t="shared" si="23"/>
        <v/>
      </c>
      <c r="K58" s="272" t="str">
        <f t="shared" si="19"/>
        <v/>
      </c>
      <c r="L58" s="266" t="str">
        <f t="shared" si="20"/>
        <v/>
      </c>
      <c r="M58" s="270" t="str">
        <f t="shared" si="21"/>
        <v/>
      </c>
      <c r="N58" s="266" t="str">
        <f t="shared" si="22"/>
        <v/>
      </c>
      <c r="O58" s="268" t="str">
        <f t="shared" si="24"/>
        <v/>
      </c>
      <c r="P58" s="264" t="str">
        <f>IF(AND($S58="共通仮設費",$Y58=0),$A54,IF($X58="","",$X58))</f>
        <v/>
      </c>
      <c r="R58" s="229"/>
      <c r="S58" s="230"/>
      <c r="AB58" s="231"/>
    </row>
    <row r="59" spans="1:28" s="228" customFormat="1" ht="27" customHeight="1">
      <c r="A59" s="278"/>
      <c r="B59" s="300" t="str">
        <f t="shared" si="25"/>
        <v/>
      </c>
      <c r="C59" s="258" t="str">
        <f t="shared" si="13"/>
        <v/>
      </c>
      <c r="D59" s="258" t="str">
        <f t="shared" si="14"/>
        <v/>
      </c>
      <c r="E59" s="258" t="str">
        <f t="shared" si="15"/>
        <v/>
      </c>
      <c r="F59" s="258" t="str">
        <f t="shared" si="16"/>
        <v/>
      </c>
      <c r="G59" s="258" t="str">
        <f t="shared" si="17"/>
        <v/>
      </c>
      <c r="H59" s="258" t="str">
        <f t="shared" si="18"/>
        <v/>
      </c>
      <c r="I59" s="259"/>
      <c r="J59" s="260" t="str">
        <f t="shared" si="23"/>
        <v/>
      </c>
      <c r="K59" s="272" t="str">
        <f t="shared" si="19"/>
        <v/>
      </c>
      <c r="L59" s="266" t="str">
        <f t="shared" si="20"/>
        <v/>
      </c>
      <c r="M59" s="270" t="str">
        <f t="shared" si="21"/>
        <v/>
      </c>
      <c r="N59" s="266" t="str">
        <f t="shared" si="22"/>
        <v/>
      </c>
      <c r="O59" s="268" t="str">
        <f t="shared" si="24"/>
        <v/>
      </c>
      <c r="P59" s="264" t="str">
        <f>IF(AND($S59="共通仮設費",$Y59=0),$A54,IF($X59="","",$X59))</f>
        <v/>
      </c>
      <c r="R59" s="229"/>
      <c r="S59" s="230"/>
      <c r="AB59" s="231"/>
    </row>
    <row r="60" spans="1:28" s="228" customFormat="1" ht="27" customHeight="1">
      <c r="A60" s="278"/>
      <c r="B60" s="300" t="str">
        <f t="shared" si="25"/>
        <v/>
      </c>
      <c r="C60" s="258" t="str">
        <f t="shared" si="13"/>
        <v/>
      </c>
      <c r="D60" s="258" t="str">
        <f t="shared" si="14"/>
        <v/>
      </c>
      <c r="E60" s="258" t="str">
        <f t="shared" si="15"/>
        <v/>
      </c>
      <c r="F60" s="258" t="str">
        <f t="shared" si="16"/>
        <v/>
      </c>
      <c r="G60" s="258" t="str">
        <f t="shared" si="17"/>
        <v/>
      </c>
      <c r="H60" s="258" t="str">
        <f t="shared" si="18"/>
        <v/>
      </c>
      <c r="I60" s="259"/>
      <c r="J60" s="260" t="str">
        <f t="shared" si="23"/>
        <v/>
      </c>
      <c r="K60" s="272" t="str">
        <f t="shared" si="19"/>
        <v/>
      </c>
      <c r="L60" s="266" t="str">
        <f t="shared" si="20"/>
        <v/>
      </c>
      <c r="M60" s="270" t="str">
        <f t="shared" si="21"/>
        <v/>
      </c>
      <c r="N60" s="266" t="str">
        <f t="shared" si="22"/>
        <v/>
      </c>
      <c r="O60" s="268" t="str">
        <f t="shared" si="24"/>
        <v/>
      </c>
      <c r="P60" s="264" t="str">
        <f>IF(AND($S60="共通仮設費",$Y60=0),$A54,IF($X60="","",$X60))</f>
        <v/>
      </c>
      <c r="R60" s="229"/>
      <c r="S60" s="230"/>
      <c r="AB60" s="231"/>
    </row>
    <row r="61" spans="1:28" s="228" customFormat="1" ht="27" customHeight="1">
      <c r="A61" s="278"/>
      <c r="B61" s="300" t="str">
        <f t="shared" si="25"/>
        <v/>
      </c>
      <c r="C61" s="258" t="str">
        <f t="shared" si="13"/>
        <v/>
      </c>
      <c r="D61" s="258" t="str">
        <f t="shared" si="14"/>
        <v/>
      </c>
      <c r="E61" s="258" t="str">
        <f t="shared" si="15"/>
        <v/>
      </c>
      <c r="F61" s="258" t="str">
        <f t="shared" si="16"/>
        <v/>
      </c>
      <c r="G61" s="258" t="str">
        <f t="shared" si="17"/>
        <v/>
      </c>
      <c r="H61" s="258" t="str">
        <f t="shared" si="18"/>
        <v/>
      </c>
      <c r="I61" s="259"/>
      <c r="J61" s="260" t="str">
        <f t="shared" si="23"/>
        <v/>
      </c>
      <c r="K61" s="272" t="str">
        <f t="shared" si="19"/>
        <v/>
      </c>
      <c r="L61" s="266" t="str">
        <f t="shared" si="20"/>
        <v/>
      </c>
      <c r="M61" s="270" t="str">
        <f t="shared" si="21"/>
        <v/>
      </c>
      <c r="N61" s="266" t="str">
        <f t="shared" si="22"/>
        <v/>
      </c>
      <c r="O61" s="268" t="str">
        <f t="shared" si="24"/>
        <v/>
      </c>
      <c r="P61" s="264" t="str">
        <f>IF(AND($S61="共通仮設費",$Y61=0),$A54,IF($X61="","",$X61))</f>
        <v/>
      </c>
      <c r="R61" s="229"/>
      <c r="S61" s="230"/>
      <c r="AB61" s="231"/>
    </row>
    <row r="62" spans="1:28" s="228" customFormat="1" ht="27" customHeight="1">
      <c r="A62" s="278"/>
      <c r="B62" s="300" t="str">
        <f t="shared" si="25"/>
        <v/>
      </c>
      <c r="C62" s="258" t="str">
        <f t="shared" si="13"/>
        <v/>
      </c>
      <c r="D62" s="258" t="str">
        <f t="shared" si="14"/>
        <v/>
      </c>
      <c r="E62" s="258" t="str">
        <f t="shared" si="15"/>
        <v/>
      </c>
      <c r="F62" s="258" t="str">
        <f t="shared" si="16"/>
        <v/>
      </c>
      <c r="G62" s="258" t="str">
        <f t="shared" si="17"/>
        <v/>
      </c>
      <c r="H62" s="258" t="str">
        <f t="shared" si="18"/>
        <v/>
      </c>
      <c r="I62" s="259"/>
      <c r="J62" s="260" t="str">
        <f t="shared" si="23"/>
        <v/>
      </c>
      <c r="K62" s="272" t="str">
        <f t="shared" si="19"/>
        <v/>
      </c>
      <c r="L62" s="266" t="str">
        <f t="shared" si="20"/>
        <v/>
      </c>
      <c r="M62" s="270" t="str">
        <f t="shared" si="21"/>
        <v/>
      </c>
      <c r="N62" s="266" t="str">
        <f t="shared" si="22"/>
        <v/>
      </c>
      <c r="O62" s="268" t="str">
        <f t="shared" si="24"/>
        <v/>
      </c>
      <c r="P62" s="264" t="str">
        <f>IF(AND($S62="共通仮設費",$Y62=0),$A54,IF($X62="","",$X62))</f>
        <v/>
      </c>
      <c r="R62" s="229"/>
      <c r="S62" s="230"/>
      <c r="AB62" s="231"/>
    </row>
    <row r="63" spans="1:28" s="228" customFormat="1" ht="27" customHeight="1">
      <c r="A63" s="278"/>
      <c r="B63" s="300" t="str">
        <f t="shared" si="25"/>
        <v/>
      </c>
      <c r="C63" s="258" t="str">
        <f t="shared" si="13"/>
        <v/>
      </c>
      <c r="D63" s="258" t="str">
        <f t="shared" si="14"/>
        <v/>
      </c>
      <c r="E63" s="258" t="str">
        <f t="shared" si="15"/>
        <v/>
      </c>
      <c r="F63" s="258" t="str">
        <f t="shared" si="16"/>
        <v/>
      </c>
      <c r="G63" s="258" t="str">
        <f t="shared" si="17"/>
        <v/>
      </c>
      <c r="H63" s="258" t="str">
        <f t="shared" si="18"/>
        <v/>
      </c>
      <c r="I63" s="259"/>
      <c r="J63" s="260" t="str">
        <f t="shared" si="23"/>
        <v/>
      </c>
      <c r="K63" s="272" t="str">
        <f t="shared" si="19"/>
        <v/>
      </c>
      <c r="L63" s="266" t="str">
        <f t="shared" si="20"/>
        <v/>
      </c>
      <c r="M63" s="270" t="str">
        <f t="shared" si="21"/>
        <v/>
      </c>
      <c r="N63" s="266" t="str">
        <f t="shared" si="22"/>
        <v/>
      </c>
      <c r="O63" s="268" t="str">
        <f t="shared" si="24"/>
        <v/>
      </c>
      <c r="P63" s="264" t="str">
        <f>IF(AND($S63="共通仮設費",$Y63=0),$A54,IF($X63="","",$X63))</f>
        <v/>
      </c>
      <c r="R63" s="229"/>
      <c r="S63" s="230"/>
      <c r="AB63" s="231"/>
    </row>
    <row r="64" spans="1:28" s="228" customFormat="1" ht="27" customHeight="1">
      <c r="A64" s="278"/>
      <c r="B64" s="300" t="str">
        <f t="shared" si="25"/>
        <v/>
      </c>
      <c r="C64" s="258" t="str">
        <f t="shared" si="13"/>
        <v/>
      </c>
      <c r="D64" s="258" t="str">
        <f t="shared" si="14"/>
        <v/>
      </c>
      <c r="E64" s="258" t="str">
        <f t="shared" si="15"/>
        <v/>
      </c>
      <c r="F64" s="258" t="str">
        <f t="shared" si="16"/>
        <v/>
      </c>
      <c r="G64" s="258" t="str">
        <f t="shared" si="17"/>
        <v/>
      </c>
      <c r="H64" s="258" t="str">
        <f t="shared" si="18"/>
        <v/>
      </c>
      <c r="I64" s="259"/>
      <c r="J64" s="260" t="str">
        <f t="shared" si="23"/>
        <v/>
      </c>
      <c r="K64" s="272" t="str">
        <f t="shared" si="19"/>
        <v/>
      </c>
      <c r="L64" s="266" t="str">
        <f t="shared" si="20"/>
        <v/>
      </c>
      <c r="M64" s="270" t="str">
        <f t="shared" si="21"/>
        <v/>
      </c>
      <c r="N64" s="266" t="str">
        <f t="shared" si="22"/>
        <v/>
      </c>
      <c r="O64" s="268" t="str">
        <f t="shared" si="24"/>
        <v/>
      </c>
      <c r="P64" s="264" t="str">
        <f>IF(AND($S64="共通仮設費",$Y64=0),$A54,IF($X64="","",$X64))</f>
        <v/>
      </c>
      <c r="R64" s="229"/>
      <c r="S64" s="230"/>
      <c r="AB64" s="231"/>
    </row>
    <row r="65" spans="1:28" s="228" customFormat="1" ht="27" customHeight="1">
      <c r="A65" s="278"/>
      <c r="B65" s="300" t="str">
        <f t="shared" si="25"/>
        <v/>
      </c>
      <c r="C65" s="258" t="str">
        <f t="shared" si="13"/>
        <v/>
      </c>
      <c r="D65" s="258" t="str">
        <f t="shared" si="14"/>
        <v/>
      </c>
      <c r="E65" s="258" t="str">
        <f t="shared" si="15"/>
        <v/>
      </c>
      <c r="F65" s="258" t="str">
        <f t="shared" si="16"/>
        <v/>
      </c>
      <c r="G65" s="258" t="str">
        <f t="shared" si="17"/>
        <v/>
      </c>
      <c r="H65" s="258" t="str">
        <f t="shared" si="18"/>
        <v/>
      </c>
      <c r="I65" s="259"/>
      <c r="J65" s="260" t="str">
        <f t="shared" si="23"/>
        <v/>
      </c>
      <c r="K65" s="272" t="str">
        <f t="shared" si="19"/>
        <v/>
      </c>
      <c r="L65" s="266" t="str">
        <f t="shared" si="20"/>
        <v/>
      </c>
      <c r="M65" s="270" t="str">
        <f t="shared" si="21"/>
        <v/>
      </c>
      <c r="N65" s="266" t="str">
        <f t="shared" si="22"/>
        <v/>
      </c>
      <c r="O65" s="268" t="str">
        <f t="shared" si="24"/>
        <v/>
      </c>
      <c r="P65" s="264" t="str">
        <f>IF(AND($S65="共通仮設費",$Y65=0),$A54,IF($X65="","",$X65))</f>
        <v/>
      </c>
      <c r="R65" s="229"/>
      <c r="S65" s="230"/>
      <c r="AB65" s="231"/>
    </row>
    <row r="66" spans="1:28" s="228" customFormat="1" ht="27" customHeight="1">
      <c r="A66" s="278"/>
      <c r="B66" s="300" t="str">
        <f t="shared" si="25"/>
        <v/>
      </c>
      <c r="C66" s="258" t="str">
        <f t="shared" si="13"/>
        <v/>
      </c>
      <c r="D66" s="258" t="str">
        <f t="shared" si="14"/>
        <v/>
      </c>
      <c r="E66" s="258" t="str">
        <f t="shared" si="15"/>
        <v/>
      </c>
      <c r="F66" s="258" t="str">
        <f t="shared" si="16"/>
        <v/>
      </c>
      <c r="G66" s="258" t="str">
        <f t="shared" si="17"/>
        <v/>
      </c>
      <c r="H66" s="258" t="str">
        <f t="shared" si="18"/>
        <v/>
      </c>
      <c r="I66" s="259"/>
      <c r="J66" s="260" t="str">
        <f t="shared" si="23"/>
        <v/>
      </c>
      <c r="K66" s="272" t="str">
        <f t="shared" si="19"/>
        <v/>
      </c>
      <c r="L66" s="266" t="str">
        <f t="shared" si="20"/>
        <v/>
      </c>
      <c r="M66" s="270" t="str">
        <f t="shared" si="21"/>
        <v/>
      </c>
      <c r="N66" s="266" t="str">
        <f t="shared" si="22"/>
        <v/>
      </c>
      <c r="O66" s="268" t="str">
        <f t="shared" si="24"/>
        <v/>
      </c>
      <c r="P66" s="264" t="str">
        <f>IF(AND($S66="共通仮設費",$Y66=0),$A54,IF($X66="","",$X66))</f>
        <v/>
      </c>
      <c r="R66" s="229"/>
      <c r="S66" s="230"/>
      <c r="AB66" s="231"/>
    </row>
    <row r="67" spans="1:28" s="228" customFormat="1" ht="27" customHeight="1">
      <c r="A67" s="278"/>
      <c r="B67" s="300" t="str">
        <f t="shared" si="25"/>
        <v/>
      </c>
      <c r="C67" s="258" t="str">
        <f t="shared" si="13"/>
        <v/>
      </c>
      <c r="D67" s="258" t="str">
        <f t="shared" si="14"/>
        <v/>
      </c>
      <c r="E67" s="258" t="str">
        <f t="shared" si="15"/>
        <v/>
      </c>
      <c r="F67" s="258" t="str">
        <f t="shared" si="16"/>
        <v/>
      </c>
      <c r="G67" s="258" t="str">
        <f t="shared" si="17"/>
        <v/>
      </c>
      <c r="H67" s="258" t="str">
        <f t="shared" si="18"/>
        <v/>
      </c>
      <c r="I67" s="259"/>
      <c r="J67" s="260" t="str">
        <f t="shared" si="23"/>
        <v/>
      </c>
      <c r="K67" s="272" t="str">
        <f t="shared" si="19"/>
        <v/>
      </c>
      <c r="L67" s="266" t="str">
        <f t="shared" si="20"/>
        <v/>
      </c>
      <c r="M67" s="270" t="str">
        <f t="shared" si="21"/>
        <v/>
      </c>
      <c r="N67" s="266" t="str">
        <f t="shared" si="22"/>
        <v/>
      </c>
      <c r="O67" s="268" t="str">
        <f t="shared" si="24"/>
        <v/>
      </c>
      <c r="P67" s="264" t="str">
        <f>IF(AND($S67="共通仮設費",$Y67=0),$A54,IF($X67="","",$X67))</f>
        <v/>
      </c>
      <c r="R67" s="229"/>
      <c r="S67" s="230"/>
      <c r="AB67" s="231"/>
    </row>
    <row r="68" spans="1:28" s="228" customFormat="1" ht="27" customHeight="1">
      <c r="A68" s="278"/>
      <c r="B68" s="300" t="str">
        <f t="shared" si="25"/>
        <v/>
      </c>
      <c r="C68" s="258" t="str">
        <f t="shared" si="13"/>
        <v/>
      </c>
      <c r="D68" s="258" t="str">
        <f t="shared" si="14"/>
        <v/>
      </c>
      <c r="E68" s="258" t="str">
        <f t="shared" si="15"/>
        <v/>
      </c>
      <c r="F68" s="258" t="str">
        <f t="shared" si="16"/>
        <v/>
      </c>
      <c r="G68" s="258" t="str">
        <f t="shared" si="17"/>
        <v/>
      </c>
      <c r="H68" s="258" t="str">
        <f t="shared" si="18"/>
        <v/>
      </c>
      <c r="I68" s="259"/>
      <c r="J68" s="260" t="str">
        <f t="shared" si="23"/>
        <v/>
      </c>
      <c r="K68" s="272" t="str">
        <f t="shared" si="19"/>
        <v/>
      </c>
      <c r="L68" s="266" t="str">
        <f t="shared" si="20"/>
        <v/>
      </c>
      <c r="M68" s="270" t="str">
        <f t="shared" si="21"/>
        <v/>
      </c>
      <c r="N68" s="266" t="str">
        <f t="shared" si="22"/>
        <v/>
      </c>
      <c r="O68" s="268" t="str">
        <f t="shared" si="24"/>
        <v/>
      </c>
      <c r="P68" s="264" t="str">
        <f>IF(AND($S68="共通仮設費",$Y68=0),$A54,IF($X68="","",$X68))</f>
        <v/>
      </c>
      <c r="R68" s="229"/>
      <c r="S68" s="230"/>
      <c r="AB68" s="231"/>
    </row>
    <row r="69" spans="1:28" s="228" customFormat="1" ht="27" customHeight="1">
      <c r="A69" s="278"/>
      <c r="B69" s="300" t="str">
        <f t="shared" si="25"/>
        <v/>
      </c>
      <c r="C69" s="258" t="str">
        <f t="shared" si="13"/>
        <v/>
      </c>
      <c r="D69" s="258" t="str">
        <f t="shared" si="14"/>
        <v/>
      </c>
      <c r="E69" s="258" t="str">
        <f t="shared" si="15"/>
        <v/>
      </c>
      <c r="F69" s="258" t="str">
        <f t="shared" si="16"/>
        <v/>
      </c>
      <c r="G69" s="258" t="str">
        <f t="shared" si="17"/>
        <v/>
      </c>
      <c r="H69" s="258" t="str">
        <f t="shared" si="18"/>
        <v/>
      </c>
      <c r="I69" s="259"/>
      <c r="J69" s="260" t="str">
        <f t="shared" si="23"/>
        <v/>
      </c>
      <c r="K69" s="272" t="str">
        <f t="shared" si="19"/>
        <v/>
      </c>
      <c r="L69" s="266" t="str">
        <f t="shared" si="20"/>
        <v/>
      </c>
      <c r="M69" s="270" t="str">
        <f t="shared" si="21"/>
        <v/>
      </c>
      <c r="N69" s="266" t="str">
        <f t="shared" si="22"/>
        <v/>
      </c>
      <c r="O69" s="268" t="str">
        <f t="shared" si="24"/>
        <v/>
      </c>
      <c r="P69" s="264" t="str">
        <f>IF(AND($S69="共通仮設費",$Y69=0),$A54,IF($X69="","",$X69))</f>
        <v/>
      </c>
      <c r="R69" s="229"/>
      <c r="S69" s="230"/>
      <c r="AB69" s="231"/>
    </row>
    <row r="70" spans="1:28" s="228" customFormat="1" ht="27" customHeight="1" thickBot="1">
      <c r="A70" s="278"/>
      <c r="B70" s="301" t="str">
        <f t="shared" si="25"/>
        <v/>
      </c>
      <c r="C70" s="261" t="str">
        <f t="shared" si="13"/>
        <v/>
      </c>
      <c r="D70" s="261" t="str">
        <f t="shared" si="14"/>
        <v/>
      </c>
      <c r="E70" s="261" t="str">
        <f t="shared" si="15"/>
        <v/>
      </c>
      <c r="F70" s="261" t="str">
        <f t="shared" si="16"/>
        <v/>
      </c>
      <c r="G70" s="261" t="str">
        <f t="shared" si="17"/>
        <v/>
      </c>
      <c r="H70" s="261" t="str">
        <f t="shared" si="18"/>
        <v/>
      </c>
      <c r="I70" s="262"/>
      <c r="J70" s="263" t="str">
        <f t="shared" si="23"/>
        <v/>
      </c>
      <c r="K70" s="273" t="str">
        <f t="shared" si="19"/>
        <v/>
      </c>
      <c r="L70" s="267" t="str">
        <f t="shared" si="20"/>
        <v/>
      </c>
      <c r="M70" s="271" t="str">
        <f t="shared" si="21"/>
        <v/>
      </c>
      <c r="N70" s="267" t="str">
        <f t="shared" si="22"/>
        <v/>
      </c>
      <c r="O70" s="269" t="str">
        <f t="shared" si="24"/>
        <v/>
      </c>
      <c r="P70" s="265" t="str">
        <f>IF(AND($S70="共通仮設費",$Y70=0),$A54,IF($X70="","",$X70))</f>
        <v/>
      </c>
      <c r="R70" s="229"/>
      <c r="S70" s="230"/>
      <c r="AB70" s="231"/>
    </row>
    <row r="71" spans="1:28" s="228" customFormat="1" ht="35.25" customHeight="1">
      <c r="A71" s="278"/>
      <c r="B71" s="221"/>
      <c r="C71" s="239"/>
      <c r="D71" s="239"/>
      <c r="E71" s="239"/>
      <c r="F71" s="239"/>
      <c r="G71" s="239"/>
      <c r="H71" s="239"/>
      <c r="I71" s="239"/>
      <c r="J71" s="248" t="s">
        <v>354</v>
      </c>
      <c r="K71" s="240"/>
      <c r="L71" s="241"/>
      <c r="M71" s="242"/>
      <c r="N71" s="241"/>
      <c r="O71" s="241"/>
      <c r="P71" s="243"/>
      <c r="R71" s="229"/>
      <c r="S71" s="230"/>
      <c r="AB71" s="231"/>
    </row>
    <row r="72" spans="1:28" s="228" customFormat="1" ht="21" customHeight="1">
      <c r="A72" s="278"/>
      <c r="B72" s="225"/>
      <c r="C72" s="225"/>
      <c r="D72" s="225"/>
      <c r="E72" s="225"/>
      <c r="F72" s="225"/>
      <c r="G72" s="225"/>
      <c r="H72" s="225"/>
      <c r="I72" s="225"/>
      <c r="J72" s="225"/>
      <c r="K72" s="226"/>
      <c r="L72" s="226"/>
      <c r="M72" s="227"/>
      <c r="N72" s="227"/>
      <c r="O72" s="227"/>
      <c r="P72" s="227"/>
      <c r="R72" s="229"/>
      <c r="S72" s="230"/>
      <c r="AB72" s="231"/>
    </row>
  </sheetData>
  <mergeCells count="1">
    <mergeCell ref="N3:P3"/>
  </mergeCells>
  <phoneticPr fontId="2"/>
  <pageMargins left="0" right="0" top="0.59055118110236227" bottom="0" header="0.31496062992125984" footer="0.19685039370078741"/>
  <pageSetup paperSize="9" orientation="landscape" r:id="rId1"/>
  <headerFooter alignWithMargins="0">
    <oddFooter>&amp;R頁&amp;P</oddFooter>
  </headerFooter>
  <rowBreaks count="1" manualBreakCount="1">
    <brk id="24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86"/>
  <sheetViews>
    <sheetView view="pageBreakPreview" zoomScale="75" zoomScaleNormal="100" zoomScaleSheetLayoutView="75" workbookViewId="0">
      <selection activeCell="B48" sqref="B48:C48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3" ht="15" customHeight="1" thickBot="1">
      <c r="A1" s="136"/>
      <c r="B1" s="113"/>
      <c r="C1" s="113"/>
      <c r="D1" s="138"/>
      <c r="E1" s="138"/>
      <c r="F1" s="138"/>
      <c r="G1" s="138"/>
      <c r="H1" s="138"/>
      <c r="I1" s="114"/>
      <c r="J1" s="114" t="s">
        <v>279</v>
      </c>
      <c r="K1" s="114"/>
      <c r="L1" s="115"/>
      <c r="M1" s="136"/>
    </row>
    <row r="2" spans="1:13" ht="15" customHeight="1">
      <c r="A2" s="136"/>
      <c r="B2" s="168" t="s">
        <v>284</v>
      </c>
      <c r="C2" s="354"/>
      <c r="D2" s="355"/>
      <c r="E2" s="355"/>
      <c r="F2" s="355"/>
      <c r="G2" s="355"/>
      <c r="H2" s="355"/>
      <c r="I2" s="355"/>
      <c r="J2" s="119" t="s">
        <v>280</v>
      </c>
      <c r="K2" s="120"/>
      <c r="L2" s="169"/>
      <c r="M2" s="136"/>
    </row>
    <row r="3" spans="1:13" ht="28.5" customHeight="1" thickBot="1">
      <c r="A3" s="136"/>
      <c r="B3" s="142" t="s">
        <v>285</v>
      </c>
      <c r="C3" s="356"/>
      <c r="D3" s="357"/>
      <c r="E3" s="357"/>
      <c r="F3" s="357"/>
      <c r="G3" s="357"/>
      <c r="H3" s="357"/>
      <c r="I3" s="357"/>
      <c r="J3" s="143" t="s">
        <v>281</v>
      </c>
      <c r="K3" s="144"/>
      <c r="L3" s="145"/>
      <c r="M3" s="136"/>
    </row>
    <row r="4" spans="1:13" ht="27" customHeight="1" thickBot="1">
      <c r="A4" s="136"/>
      <c r="B4" s="114"/>
      <c r="C4" s="114"/>
      <c r="D4" s="114"/>
      <c r="E4" s="114"/>
      <c r="F4" s="122"/>
      <c r="G4" s="123"/>
      <c r="H4" s="123"/>
      <c r="I4" s="114"/>
      <c r="J4" s="114" t="s">
        <v>282</v>
      </c>
      <c r="K4" s="121"/>
      <c r="L4" s="114"/>
      <c r="M4" s="136"/>
    </row>
    <row r="5" spans="1:13" ht="21.75" customHeight="1">
      <c r="A5" s="136"/>
      <c r="B5" s="361" t="s">
        <v>175</v>
      </c>
      <c r="C5" s="362"/>
      <c r="D5" s="352" t="s">
        <v>238</v>
      </c>
      <c r="E5" s="353"/>
      <c r="F5" s="147" t="s">
        <v>176</v>
      </c>
      <c r="G5" s="352" t="s">
        <v>177</v>
      </c>
      <c r="H5" s="353"/>
      <c r="I5" s="146" t="s">
        <v>155</v>
      </c>
      <c r="J5" s="146"/>
      <c r="K5" s="350" t="s">
        <v>178</v>
      </c>
      <c r="L5" s="351"/>
      <c r="M5" s="137"/>
    </row>
    <row r="6" spans="1:13" ht="15" customHeight="1">
      <c r="A6" s="136"/>
      <c r="B6" s="344"/>
      <c r="C6" s="358"/>
      <c r="D6" s="187" t="str">
        <f>+IF(O6="","",IF(INT(O6),INT(O6),"0"))</f>
        <v/>
      </c>
      <c r="E6" s="179" t="str">
        <f>+IF(O6="","",IF(O6-INT(O6),O6-INT(O6),""))</f>
        <v/>
      </c>
      <c r="F6" s="176"/>
      <c r="G6" s="191" t="str">
        <f t="shared" ref="G6:G11" si="0">+IF(OR(P6="",F6="式"),"",IF(INT(P6),INT(P6),"0"))</f>
        <v/>
      </c>
      <c r="H6" s="183" t="str">
        <f t="shared" ref="H6:H11" si="1">+IF(OR(P6="",F6="式"),"",IF(P6-INT(P6),P6-INT(P6),""))</f>
        <v/>
      </c>
      <c r="I6" s="161" t="str">
        <f>IF(O6="","",+INT(O6*P6))</f>
        <v/>
      </c>
      <c r="J6" s="195"/>
      <c r="K6" s="170"/>
      <c r="L6" s="155"/>
      <c r="M6" s="136"/>
    </row>
    <row r="7" spans="1:13" ht="15" customHeight="1">
      <c r="A7" s="136"/>
      <c r="B7" s="342"/>
      <c r="C7" s="359"/>
      <c r="D7" s="188" t="str">
        <f>+IF(O7="","",IF(INT(O7),INT(O7),"0"))</f>
        <v/>
      </c>
      <c r="E7" s="180" t="str">
        <f>+IF(O7="","",IF(O7-INT(O7),O7-INT(O7),""))</f>
        <v/>
      </c>
      <c r="F7" s="177"/>
      <c r="G7" s="192" t="str">
        <f t="shared" si="0"/>
        <v/>
      </c>
      <c r="H7" s="184" t="str">
        <f t="shared" si="1"/>
        <v/>
      </c>
      <c r="I7" s="162" t="str">
        <f t="shared" ref="I7:I41" si="2">IF(O7="","",+INT(O7*P7))</f>
        <v/>
      </c>
      <c r="J7" s="196"/>
      <c r="K7" s="171" t="s">
        <v>283</v>
      </c>
      <c r="L7" s="156"/>
      <c r="M7" s="136"/>
    </row>
    <row r="8" spans="1:13" ht="15" customHeight="1">
      <c r="A8" s="136"/>
      <c r="B8" s="346"/>
      <c r="C8" s="360"/>
      <c r="D8" s="189" t="str">
        <f>+IF(O8="","",IF(INT(O8),INT(O8),"0"))</f>
        <v/>
      </c>
      <c r="E8" s="181" t="str">
        <f>+IF(O8="","",IF(O8-INT(O8),O8-INT(O8),""))</f>
        <v/>
      </c>
      <c r="F8" s="178"/>
      <c r="G8" s="193" t="str">
        <f t="shared" si="0"/>
        <v/>
      </c>
      <c r="H8" s="185" t="str">
        <f t="shared" si="1"/>
        <v/>
      </c>
      <c r="I8" s="163" t="str">
        <f t="shared" si="2"/>
        <v/>
      </c>
      <c r="J8" s="197"/>
      <c r="K8" s="172" t="s">
        <v>283</v>
      </c>
      <c r="L8" s="173"/>
      <c r="M8" s="136"/>
    </row>
    <row r="9" spans="1:13" ht="15" customHeight="1">
      <c r="A9" s="136"/>
      <c r="B9" s="344"/>
      <c r="C9" s="345"/>
      <c r="D9" s="187" t="str">
        <f t="shared" ref="D9:D41" si="3">+IF(O9="","",IF(INT(O9),INT(O9),"0"))</f>
        <v/>
      </c>
      <c r="E9" s="179" t="str">
        <f t="shared" ref="E9:E41" si="4">+IF(O9="","",IF(O9-INT(O9),O9-INT(O9),""))</f>
        <v/>
      </c>
      <c r="F9" s="157"/>
      <c r="G9" s="191" t="str">
        <f t="shared" si="0"/>
        <v/>
      </c>
      <c r="H9" s="183" t="str">
        <f t="shared" si="1"/>
        <v/>
      </c>
      <c r="I9" s="161" t="str">
        <f t="shared" si="2"/>
        <v/>
      </c>
      <c r="J9" s="126"/>
      <c r="K9" s="170" t="s">
        <v>283</v>
      </c>
      <c r="L9" s="155"/>
      <c r="M9" s="136"/>
    </row>
    <row r="10" spans="1:13" ht="15" customHeight="1">
      <c r="A10" s="136"/>
      <c r="B10" s="342"/>
      <c r="C10" s="343"/>
      <c r="D10" s="188" t="str">
        <f t="shared" si="3"/>
        <v/>
      </c>
      <c r="E10" s="180" t="str">
        <f t="shared" si="4"/>
        <v/>
      </c>
      <c r="F10" s="158"/>
      <c r="G10" s="192" t="str">
        <f t="shared" si="0"/>
        <v/>
      </c>
      <c r="H10" s="184" t="str">
        <f t="shared" si="1"/>
        <v/>
      </c>
      <c r="I10" s="162" t="str">
        <f t="shared" si="2"/>
        <v/>
      </c>
      <c r="J10" s="141"/>
      <c r="K10" s="171" t="s">
        <v>283</v>
      </c>
      <c r="L10" s="156"/>
      <c r="M10" s="136"/>
    </row>
    <row r="11" spans="1:13" ht="15" customHeight="1">
      <c r="A11" s="136"/>
      <c r="B11" s="346"/>
      <c r="C11" s="347"/>
      <c r="D11" s="189" t="str">
        <f t="shared" si="3"/>
        <v/>
      </c>
      <c r="E11" s="181" t="str">
        <f t="shared" si="4"/>
        <v/>
      </c>
      <c r="F11" s="159"/>
      <c r="G11" s="193" t="str">
        <f t="shared" si="0"/>
        <v/>
      </c>
      <c r="H11" s="185" t="str">
        <f t="shared" si="1"/>
        <v/>
      </c>
      <c r="I11" s="163" t="str">
        <f t="shared" si="2"/>
        <v/>
      </c>
      <c r="J11" s="125"/>
      <c r="K11" s="172" t="s">
        <v>283</v>
      </c>
      <c r="L11" s="173"/>
      <c r="M11" s="136"/>
    </row>
    <row r="12" spans="1:13" ht="15" customHeight="1">
      <c r="A12" s="136"/>
      <c r="B12" s="344"/>
      <c r="C12" s="345"/>
      <c r="D12" s="187" t="str">
        <f t="shared" si="3"/>
        <v/>
      </c>
      <c r="E12" s="179" t="str">
        <f t="shared" si="4"/>
        <v/>
      </c>
      <c r="F12" s="157"/>
      <c r="G12" s="191" t="str">
        <f t="shared" ref="G12:G41" si="5">+IF(OR(P12="",F12="式"),"",IF(INT(P12),INT(P12),"0"))</f>
        <v/>
      </c>
      <c r="H12" s="183" t="str">
        <f t="shared" ref="H12:H41" si="6">+IF(OR(P12="",F12="式"),"",IF(P12-INT(P12),P12-INT(P12),""))</f>
        <v/>
      </c>
      <c r="I12" s="161" t="str">
        <f t="shared" si="2"/>
        <v/>
      </c>
      <c r="J12" s="126"/>
      <c r="K12" s="170"/>
      <c r="L12" s="155"/>
      <c r="M12" s="136"/>
    </row>
    <row r="13" spans="1:13" ht="15" customHeight="1">
      <c r="A13" s="136"/>
      <c r="B13" s="342"/>
      <c r="C13" s="343"/>
      <c r="D13" s="188" t="str">
        <f t="shared" si="3"/>
        <v/>
      </c>
      <c r="E13" s="180" t="str">
        <f t="shared" si="4"/>
        <v/>
      </c>
      <c r="F13" s="158"/>
      <c r="G13" s="192" t="str">
        <f t="shared" si="5"/>
        <v/>
      </c>
      <c r="H13" s="184" t="str">
        <f t="shared" si="6"/>
        <v/>
      </c>
      <c r="I13" s="162" t="str">
        <f t="shared" si="2"/>
        <v/>
      </c>
      <c r="J13" s="141"/>
      <c r="K13" s="171"/>
      <c r="L13" s="156"/>
      <c r="M13" s="136"/>
    </row>
    <row r="14" spans="1:13" ht="15" customHeight="1">
      <c r="A14" s="136"/>
      <c r="B14" s="346"/>
      <c r="C14" s="347"/>
      <c r="D14" s="189" t="str">
        <f t="shared" si="3"/>
        <v/>
      </c>
      <c r="E14" s="181" t="str">
        <f t="shared" si="4"/>
        <v/>
      </c>
      <c r="F14" s="159"/>
      <c r="G14" s="193" t="str">
        <f t="shared" si="5"/>
        <v/>
      </c>
      <c r="H14" s="185" t="str">
        <f t="shared" si="6"/>
        <v/>
      </c>
      <c r="I14" s="163" t="str">
        <f t="shared" si="2"/>
        <v/>
      </c>
      <c r="J14" s="125"/>
      <c r="K14" s="172"/>
      <c r="L14" s="173"/>
      <c r="M14" s="136"/>
    </row>
    <row r="15" spans="1:13" ht="15" customHeight="1">
      <c r="A15" s="136"/>
      <c r="B15" s="344"/>
      <c r="C15" s="345"/>
      <c r="D15" s="187" t="str">
        <f t="shared" si="3"/>
        <v/>
      </c>
      <c r="E15" s="179" t="str">
        <f t="shared" si="4"/>
        <v/>
      </c>
      <c r="F15" s="157"/>
      <c r="G15" s="191" t="str">
        <f t="shared" si="5"/>
        <v/>
      </c>
      <c r="H15" s="183" t="str">
        <f t="shared" si="6"/>
        <v/>
      </c>
      <c r="I15" s="161" t="str">
        <f t="shared" si="2"/>
        <v/>
      </c>
      <c r="J15" s="126"/>
      <c r="K15" s="170"/>
      <c r="L15" s="155"/>
      <c r="M15" s="136"/>
    </row>
    <row r="16" spans="1:13" ht="15" customHeight="1">
      <c r="A16" s="136"/>
      <c r="B16" s="342"/>
      <c r="C16" s="343"/>
      <c r="D16" s="188" t="str">
        <f t="shared" si="3"/>
        <v/>
      </c>
      <c r="E16" s="180" t="str">
        <f t="shared" si="4"/>
        <v/>
      </c>
      <c r="F16" s="158"/>
      <c r="G16" s="192" t="str">
        <f t="shared" si="5"/>
        <v/>
      </c>
      <c r="H16" s="184" t="str">
        <f t="shared" si="6"/>
        <v/>
      </c>
      <c r="I16" s="162" t="str">
        <f t="shared" si="2"/>
        <v/>
      </c>
      <c r="J16" s="141"/>
      <c r="K16" s="171"/>
      <c r="L16" s="156"/>
      <c r="M16" s="136"/>
    </row>
    <row r="17" spans="1:13" ht="15" customHeight="1">
      <c r="A17" s="136"/>
      <c r="B17" s="346"/>
      <c r="C17" s="347"/>
      <c r="D17" s="189" t="str">
        <f t="shared" si="3"/>
        <v/>
      </c>
      <c r="E17" s="181" t="str">
        <f t="shared" si="4"/>
        <v/>
      </c>
      <c r="F17" s="159"/>
      <c r="G17" s="193" t="str">
        <f t="shared" si="5"/>
        <v/>
      </c>
      <c r="H17" s="185" t="str">
        <f t="shared" si="6"/>
        <v/>
      </c>
      <c r="I17" s="163" t="str">
        <f t="shared" si="2"/>
        <v/>
      </c>
      <c r="J17" s="125"/>
      <c r="K17" s="172"/>
      <c r="L17" s="173"/>
      <c r="M17" s="136"/>
    </row>
    <row r="18" spans="1:13" ht="15" customHeight="1">
      <c r="A18" s="136"/>
      <c r="B18" s="344"/>
      <c r="C18" s="345"/>
      <c r="D18" s="187" t="str">
        <f t="shared" si="3"/>
        <v/>
      </c>
      <c r="E18" s="179" t="str">
        <f t="shared" si="4"/>
        <v/>
      </c>
      <c r="F18" s="157"/>
      <c r="G18" s="191" t="str">
        <f t="shared" si="5"/>
        <v/>
      </c>
      <c r="H18" s="183" t="str">
        <f t="shared" si="6"/>
        <v/>
      </c>
      <c r="I18" s="161" t="str">
        <f t="shared" si="2"/>
        <v/>
      </c>
      <c r="J18" s="126"/>
      <c r="K18" s="170"/>
      <c r="L18" s="155"/>
      <c r="M18" s="136"/>
    </row>
    <row r="19" spans="1:13" ht="15" customHeight="1">
      <c r="A19" s="136"/>
      <c r="B19" s="342"/>
      <c r="C19" s="343"/>
      <c r="D19" s="188" t="str">
        <f t="shared" si="3"/>
        <v/>
      </c>
      <c r="E19" s="180" t="str">
        <f t="shared" si="4"/>
        <v/>
      </c>
      <c r="F19" s="158"/>
      <c r="G19" s="192" t="str">
        <f t="shared" si="5"/>
        <v/>
      </c>
      <c r="H19" s="184" t="str">
        <f t="shared" si="6"/>
        <v/>
      </c>
      <c r="I19" s="162" t="str">
        <f t="shared" si="2"/>
        <v/>
      </c>
      <c r="J19" s="141"/>
      <c r="K19" s="171"/>
      <c r="L19" s="156"/>
      <c r="M19" s="136"/>
    </row>
    <row r="20" spans="1:13" ht="15" customHeight="1">
      <c r="A20" s="136"/>
      <c r="B20" s="346"/>
      <c r="C20" s="347"/>
      <c r="D20" s="189" t="str">
        <f t="shared" si="3"/>
        <v/>
      </c>
      <c r="E20" s="181" t="str">
        <f t="shared" si="4"/>
        <v/>
      </c>
      <c r="F20" s="159"/>
      <c r="G20" s="193" t="str">
        <f t="shared" si="5"/>
        <v/>
      </c>
      <c r="H20" s="185" t="str">
        <f t="shared" si="6"/>
        <v/>
      </c>
      <c r="I20" s="163" t="str">
        <f t="shared" si="2"/>
        <v/>
      </c>
      <c r="J20" s="125"/>
      <c r="K20" s="172"/>
      <c r="L20" s="173"/>
      <c r="M20" s="136"/>
    </row>
    <row r="21" spans="1:13" ht="15" customHeight="1">
      <c r="A21" s="136"/>
      <c r="B21" s="344"/>
      <c r="C21" s="345"/>
      <c r="D21" s="187" t="str">
        <f t="shared" si="3"/>
        <v/>
      </c>
      <c r="E21" s="179" t="str">
        <f t="shared" si="4"/>
        <v/>
      </c>
      <c r="F21" s="157"/>
      <c r="G21" s="191" t="str">
        <f t="shared" si="5"/>
        <v/>
      </c>
      <c r="H21" s="183" t="str">
        <f t="shared" si="6"/>
        <v/>
      </c>
      <c r="I21" s="161" t="str">
        <f t="shared" si="2"/>
        <v/>
      </c>
      <c r="J21" s="126"/>
      <c r="K21" s="170"/>
      <c r="L21" s="155"/>
      <c r="M21" s="136"/>
    </row>
    <row r="22" spans="1:13" ht="15" customHeight="1">
      <c r="A22" s="136"/>
      <c r="B22" s="342"/>
      <c r="C22" s="343"/>
      <c r="D22" s="188" t="str">
        <f t="shared" si="3"/>
        <v/>
      </c>
      <c r="E22" s="180" t="str">
        <f t="shared" si="4"/>
        <v/>
      </c>
      <c r="F22" s="158"/>
      <c r="G22" s="192" t="str">
        <f t="shared" si="5"/>
        <v/>
      </c>
      <c r="H22" s="184" t="str">
        <f t="shared" si="6"/>
        <v/>
      </c>
      <c r="I22" s="162" t="str">
        <f t="shared" si="2"/>
        <v/>
      </c>
      <c r="J22" s="141"/>
      <c r="K22" s="171"/>
      <c r="L22" s="156"/>
      <c r="M22" s="136"/>
    </row>
    <row r="23" spans="1:13" ht="15" customHeight="1">
      <c r="A23" s="136"/>
      <c r="B23" s="346"/>
      <c r="C23" s="347"/>
      <c r="D23" s="189" t="str">
        <f t="shared" si="3"/>
        <v/>
      </c>
      <c r="E23" s="181" t="str">
        <f t="shared" si="4"/>
        <v/>
      </c>
      <c r="F23" s="159"/>
      <c r="G23" s="193" t="str">
        <f t="shared" si="5"/>
        <v/>
      </c>
      <c r="H23" s="185" t="str">
        <f t="shared" si="6"/>
        <v/>
      </c>
      <c r="I23" s="163" t="str">
        <f t="shared" si="2"/>
        <v/>
      </c>
      <c r="J23" s="125"/>
      <c r="K23" s="172"/>
      <c r="L23" s="173"/>
      <c r="M23" s="136"/>
    </row>
    <row r="24" spans="1:13" ht="15" customHeight="1">
      <c r="A24" s="136"/>
      <c r="B24" s="344"/>
      <c r="C24" s="345"/>
      <c r="D24" s="187" t="str">
        <f t="shared" si="3"/>
        <v/>
      </c>
      <c r="E24" s="179" t="str">
        <f t="shared" si="4"/>
        <v/>
      </c>
      <c r="F24" s="157"/>
      <c r="G24" s="191" t="str">
        <f t="shared" si="5"/>
        <v/>
      </c>
      <c r="H24" s="183" t="str">
        <f t="shared" si="6"/>
        <v/>
      </c>
      <c r="I24" s="161" t="str">
        <f t="shared" si="2"/>
        <v/>
      </c>
      <c r="J24" s="126"/>
      <c r="K24" s="170"/>
      <c r="L24" s="155"/>
      <c r="M24" s="136"/>
    </row>
    <row r="25" spans="1:13" ht="15" customHeight="1">
      <c r="A25" s="136"/>
      <c r="B25" s="342"/>
      <c r="C25" s="343"/>
      <c r="D25" s="188" t="str">
        <f t="shared" si="3"/>
        <v/>
      </c>
      <c r="E25" s="180" t="str">
        <f t="shared" si="4"/>
        <v/>
      </c>
      <c r="F25" s="158"/>
      <c r="G25" s="192" t="str">
        <f t="shared" si="5"/>
        <v/>
      </c>
      <c r="H25" s="184" t="str">
        <f t="shared" si="6"/>
        <v/>
      </c>
      <c r="I25" s="162" t="str">
        <f t="shared" si="2"/>
        <v/>
      </c>
      <c r="J25" s="141"/>
      <c r="K25" s="171"/>
      <c r="L25" s="156"/>
      <c r="M25" s="136"/>
    </row>
    <row r="26" spans="1:13" ht="15" customHeight="1">
      <c r="A26" s="136"/>
      <c r="B26" s="346"/>
      <c r="C26" s="347"/>
      <c r="D26" s="189" t="str">
        <f t="shared" si="3"/>
        <v/>
      </c>
      <c r="E26" s="181" t="str">
        <f t="shared" si="4"/>
        <v/>
      </c>
      <c r="F26" s="159"/>
      <c r="G26" s="193" t="str">
        <f t="shared" si="5"/>
        <v/>
      </c>
      <c r="H26" s="185" t="str">
        <f t="shared" si="6"/>
        <v/>
      </c>
      <c r="I26" s="163" t="str">
        <f t="shared" si="2"/>
        <v/>
      </c>
      <c r="J26" s="125"/>
      <c r="K26" s="172"/>
      <c r="L26" s="173"/>
      <c r="M26" s="136"/>
    </row>
    <row r="27" spans="1:13" ht="15" customHeight="1">
      <c r="A27" s="136"/>
      <c r="B27" s="344"/>
      <c r="C27" s="345"/>
      <c r="D27" s="187" t="str">
        <f t="shared" si="3"/>
        <v/>
      </c>
      <c r="E27" s="179" t="str">
        <f t="shared" si="4"/>
        <v/>
      </c>
      <c r="F27" s="157"/>
      <c r="G27" s="191" t="str">
        <f t="shared" si="5"/>
        <v/>
      </c>
      <c r="H27" s="183" t="str">
        <f t="shared" si="6"/>
        <v/>
      </c>
      <c r="I27" s="161" t="str">
        <f t="shared" si="2"/>
        <v/>
      </c>
      <c r="J27" s="126"/>
      <c r="K27" s="170"/>
      <c r="L27" s="155"/>
      <c r="M27" s="136"/>
    </row>
    <row r="28" spans="1:13" ht="15" customHeight="1">
      <c r="A28" s="136"/>
      <c r="B28" s="342"/>
      <c r="C28" s="343"/>
      <c r="D28" s="188" t="str">
        <f t="shared" si="3"/>
        <v/>
      </c>
      <c r="E28" s="180" t="str">
        <f t="shared" si="4"/>
        <v/>
      </c>
      <c r="F28" s="158"/>
      <c r="G28" s="192" t="str">
        <f t="shared" si="5"/>
        <v/>
      </c>
      <c r="H28" s="184" t="str">
        <f t="shared" si="6"/>
        <v/>
      </c>
      <c r="I28" s="162" t="str">
        <f t="shared" si="2"/>
        <v/>
      </c>
      <c r="J28" s="141"/>
      <c r="K28" s="171"/>
      <c r="L28" s="156"/>
      <c r="M28" s="136"/>
    </row>
    <row r="29" spans="1:13" ht="15" customHeight="1">
      <c r="A29" s="136"/>
      <c r="B29" s="346"/>
      <c r="C29" s="347"/>
      <c r="D29" s="189" t="str">
        <f t="shared" si="3"/>
        <v/>
      </c>
      <c r="E29" s="181" t="str">
        <f t="shared" si="4"/>
        <v/>
      </c>
      <c r="F29" s="159"/>
      <c r="G29" s="193" t="str">
        <f t="shared" si="5"/>
        <v/>
      </c>
      <c r="H29" s="185" t="str">
        <f t="shared" si="6"/>
        <v/>
      </c>
      <c r="I29" s="163" t="str">
        <f t="shared" si="2"/>
        <v/>
      </c>
      <c r="J29" s="125"/>
      <c r="K29" s="172"/>
      <c r="L29" s="173"/>
      <c r="M29" s="136"/>
    </row>
    <row r="30" spans="1:13" ht="15" customHeight="1">
      <c r="A30" s="136"/>
      <c r="B30" s="344"/>
      <c r="C30" s="345"/>
      <c r="D30" s="187" t="str">
        <f t="shared" si="3"/>
        <v/>
      </c>
      <c r="E30" s="179" t="str">
        <f t="shared" si="4"/>
        <v/>
      </c>
      <c r="F30" s="157"/>
      <c r="G30" s="191" t="str">
        <f t="shared" si="5"/>
        <v/>
      </c>
      <c r="H30" s="183" t="str">
        <f t="shared" si="6"/>
        <v/>
      </c>
      <c r="I30" s="161" t="str">
        <f t="shared" si="2"/>
        <v/>
      </c>
      <c r="J30" s="126"/>
      <c r="K30" s="170"/>
      <c r="L30" s="155"/>
      <c r="M30" s="136"/>
    </row>
    <row r="31" spans="1:13" ht="15" customHeight="1">
      <c r="A31" s="136"/>
      <c r="B31" s="342"/>
      <c r="C31" s="343"/>
      <c r="D31" s="188" t="str">
        <f t="shared" si="3"/>
        <v/>
      </c>
      <c r="E31" s="180" t="str">
        <f t="shared" si="4"/>
        <v/>
      </c>
      <c r="F31" s="158"/>
      <c r="G31" s="192" t="str">
        <f t="shared" si="5"/>
        <v/>
      </c>
      <c r="H31" s="184" t="str">
        <f t="shared" si="6"/>
        <v/>
      </c>
      <c r="I31" s="162" t="str">
        <f t="shared" si="2"/>
        <v/>
      </c>
      <c r="J31" s="141"/>
      <c r="K31" s="171"/>
      <c r="L31" s="156"/>
      <c r="M31" s="136"/>
    </row>
    <row r="32" spans="1:13" ht="15" customHeight="1">
      <c r="A32" s="136"/>
      <c r="B32" s="346"/>
      <c r="C32" s="347"/>
      <c r="D32" s="189" t="str">
        <f t="shared" si="3"/>
        <v/>
      </c>
      <c r="E32" s="181" t="str">
        <f t="shared" si="4"/>
        <v/>
      </c>
      <c r="F32" s="159"/>
      <c r="G32" s="193" t="str">
        <f t="shared" si="5"/>
        <v/>
      </c>
      <c r="H32" s="185" t="str">
        <f t="shared" si="6"/>
        <v/>
      </c>
      <c r="I32" s="163" t="str">
        <f t="shared" si="2"/>
        <v/>
      </c>
      <c r="J32" s="125"/>
      <c r="K32" s="172"/>
      <c r="L32" s="173"/>
      <c r="M32" s="136"/>
    </row>
    <row r="33" spans="1:13" ht="15" customHeight="1">
      <c r="A33" s="136"/>
      <c r="B33" s="344"/>
      <c r="C33" s="345"/>
      <c r="D33" s="187" t="str">
        <f t="shared" si="3"/>
        <v/>
      </c>
      <c r="E33" s="179" t="str">
        <f t="shared" si="4"/>
        <v/>
      </c>
      <c r="F33" s="157"/>
      <c r="G33" s="191" t="str">
        <f t="shared" si="5"/>
        <v/>
      </c>
      <c r="H33" s="183" t="str">
        <f t="shared" si="6"/>
        <v/>
      </c>
      <c r="I33" s="161" t="str">
        <f t="shared" si="2"/>
        <v/>
      </c>
      <c r="J33" s="126"/>
      <c r="K33" s="170"/>
      <c r="L33" s="155"/>
      <c r="M33" s="136"/>
    </row>
    <row r="34" spans="1:13" ht="15" customHeight="1">
      <c r="A34" s="136"/>
      <c r="B34" s="342"/>
      <c r="C34" s="343"/>
      <c r="D34" s="188" t="str">
        <f t="shared" si="3"/>
        <v/>
      </c>
      <c r="E34" s="180" t="str">
        <f t="shared" si="4"/>
        <v/>
      </c>
      <c r="F34" s="158"/>
      <c r="G34" s="192" t="str">
        <f t="shared" si="5"/>
        <v/>
      </c>
      <c r="H34" s="184" t="str">
        <f t="shared" si="6"/>
        <v/>
      </c>
      <c r="I34" s="162" t="str">
        <f t="shared" si="2"/>
        <v/>
      </c>
      <c r="J34" s="141"/>
      <c r="K34" s="171"/>
      <c r="L34" s="156"/>
      <c r="M34" s="136"/>
    </row>
    <row r="35" spans="1:13" ht="15" customHeight="1">
      <c r="A35" s="136"/>
      <c r="B35" s="346"/>
      <c r="C35" s="347"/>
      <c r="D35" s="189" t="str">
        <f t="shared" si="3"/>
        <v/>
      </c>
      <c r="E35" s="181" t="str">
        <f t="shared" si="4"/>
        <v/>
      </c>
      <c r="F35" s="159"/>
      <c r="G35" s="193" t="str">
        <f t="shared" si="5"/>
        <v/>
      </c>
      <c r="H35" s="185" t="str">
        <f t="shared" si="6"/>
        <v/>
      </c>
      <c r="I35" s="163" t="str">
        <f t="shared" si="2"/>
        <v/>
      </c>
      <c r="J35" s="125"/>
      <c r="K35" s="172"/>
      <c r="L35" s="173"/>
      <c r="M35" s="136"/>
    </row>
    <row r="36" spans="1:13" ht="15" customHeight="1">
      <c r="A36" s="136"/>
      <c r="B36" s="344"/>
      <c r="C36" s="345"/>
      <c r="D36" s="187" t="str">
        <f t="shared" si="3"/>
        <v/>
      </c>
      <c r="E36" s="179" t="str">
        <f t="shared" si="4"/>
        <v/>
      </c>
      <c r="F36" s="157"/>
      <c r="G36" s="191" t="str">
        <f t="shared" si="5"/>
        <v/>
      </c>
      <c r="H36" s="183" t="str">
        <f t="shared" si="6"/>
        <v/>
      </c>
      <c r="I36" s="161" t="str">
        <f t="shared" si="2"/>
        <v/>
      </c>
      <c r="J36" s="126"/>
      <c r="K36" s="170"/>
      <c r="L36" s="155"/>
      <c r="M36" s="136"/>
    </row>
    <row r="37" spans="1:13" ht="15" customHeight="1">
      <c r="A37" s="136"/>
      <c r="B37" s="342"/>
      <c r="C37" s="343"/>
      <c r="D37" s="188" t="str">
        <f t="shared" si="3"/>
        <v/>
      </c>
      <c r="E37" s="180" t="str">
        <f t="shared" si="4"/>
        <v/>
      </c>
      <c r="F37" s="158"/>
      <c r="G37" s="192" t="str">
        <f t="shared" si="5"/>
        <v/>
      </c>
      <c r="H37" s="184" t="str">
        <f t="shared" si="6"/>
        <v/>
      </c>
      <c r="I37" s="162" t="str">
        <f t="shared" si="2"/>
        <v/>
      </c>
      <c r="J37" s="141"/>
      <c r="K37" s="171"/>
      <c r="L37" s="156"/>
      <c r="M37" s="136"/>
    </row>
    <row r="38" spans="1:13" ht="15" customHeight="1">
      <c r="A38" s="136"/>
      <c r="B38" s="346"/>
      <c r="C38" s="347"/>
      <c r="D38" s="189" t="str">
        <f t="shared" si="3"/>
        <v/>
      </c>
      <c r="E38" s="181" t="str">
        <f t="shared" si="4"/>
        <v/>
      </c>
      <c r="F38" s="159"/>
      <c r="G38" s="193" t="str">
        <f t="shared" si="5"/>
        <v/>
      </c>
      <c r="H38" s="185" t="str">
        <f t="shared" si="6"/>
        <v/>
      </c>
      <c r="I38" s="163" t="str">
        <f t="shared" si="2"/>
        <v/>
      </c>
      <c r="J38" s="125"/>
      <c r="K38" s="172"/>
      <c r="L38" s="173"/>
      <c r="M38" s="136"/>
    </row>
    <row r="39" spans="1:13" ht="15" customHeight="1">
      <c r="A39" s="136"/>
      <c r="B39" s="342"/>
      <c r="C39" s="343"/>
      <c r="D39" s="187" t="str">
        <f t="shared" si="3"/>
        <v/>
      </c>
      <c r="E39" s="179" t="str">
        <f t="shared" si="4"/>
        <v/>
      </c>
      <c r="F39" s="158"/>
      <c r="G39" s="191" t="str">
        <f t="shared" si="5"/>
        <v/>
      </c>
      <c r="H39" s="183" t="str">
        <f t="shared" si="6"/>
        <v/>
      </c>
      <c r="I39" s="161" t="str">
        <f t="shared" si="2"/>
        <v/>
      </c>
      <c r="J39" s="141"/>
      <c r="K39" s="171"/>
      <c r="L39" s="156"/>
      <c r="M39" s="136"/>
    </row>
    <row r="40" spans="1:13" ht="15" customHeight="1">
      <c r="A40" s="136"/>
      <c r="B40" s="342"/>
      <c r="C40" s="343"/>
      <c r="D40" s="188" t="str">
        <f t="shared" si="3"/>
        <v/>
      </c>
      <c r="E40" s="180" t="str">
        <f t="shared" si="4"/>
        <v/>
      </c>
      <c r="F40" s="158"/>
      <c r="G40" s="192" t="str">
        <f t="shared" si="5"/>
        <v/>
      </c>
      <c r="H40" s="184" t="str">
        <f t="shared" si="6"/>
        <v/>
      </c>
      <c r="I40" s="162" t="str">
        <f t="shared" si="2"/>
        <v/>
      </c>
      <c r="J40" s="141"/>
      <c r="K40" s="171"/>
      <c r="L40" s="156"/>
      <c r="M40" s="136"/>
    </row>
    <row r="41" spans="1:13" ht="15" customHeight="1" thickBot="1">
      <c r="B41" s="348"/>
      <c r="C41" s="349"/>
      <c r="D41" s="190" t="str">
        <f t="shared" si="3"/>
        <v/>
      </c>
      <c r="E41" s="182" t="str">
        <f t="shared" si="4"/>
        <v/>
      </c>
      <c r="F41" s="160"/>
      <c r="G41" s="194" t="str">
        <f t="shared" si="5"/>
        <v/>
      </c>
      <c r="H41" s="186" t="str">
        <f t="shared" si="6"/>
        <v/>
      </c>
      <c r="I41" s="164" t="str">
        <f t="shared" si="2"/>
        <v/>
      </c>
      <c r="J41" s="127"/>
      <c r="K41" s="174"/>
      <c r="L41" s="175"/>
    </row>
    <row r="42" spans="1:13" ht="12.75" customHeight="1"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3" ht="20.25" customHeight="1"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3" ht="12.95" customHeight="1" thickBot="1">
      <c r="A44" s="136"/>
      <c r="B44" s="113"/>
      <c r="C44" s="113"/>
      <c r="D44" s="138"/>
      <c r="E44" s="138"/>
      <c r="F44" s="138"/>
      <c r="G44" s="138"/>
      <c r="H44" s="138"/>
      <c r="I44" s="114"/>
      <c r="J44" s="114" t="s">
        <v>279</v>
      </c>
      <c r="K44" s="114"/>
      <c r="L44" s="115"/>
      <c r="M44" s="136"/>
    </row>
    <row r="45" spans="1:13" ht="15" customHeight="1">
      <c r="A45" s="136"/>
      <c r="B45" s="168" t="s">
        <v>239</v>
      </c>
      <c r="C45" s="354"/>
      <c r="D45" s="355"/>
      <c r="E45" s="355"/>
      <c r="F45" s="355"/>
      <c r="G45" s="355"/>
      <c r="H45" s="355"/>
      <c r="I45" s="355"/>
      <c r="J45" s="119" t="s">
        <v>280</v>
      </c>
      <c r="K45" s="120"/>
      <c r="L45" s="169"/>
      <c r="M45" s="136"/>
    </row>
    <row r="46" spans="1:13" ht="28.5" customHeight="1" thickBot="1">
      <c r="A46" s="136"/>
      <c r="B46" s="142" t="s">
        <v>286</v>
      </c>
      <c r="C46" s="356"/>
      <c r="D46" s="357"/>
      <c r="E46" s="357"/>
      <c r="F46" s="357"/>
      <c r="G46" s="357"/>
      <c r="H46" s="357"/>
      <c r="I46" s="357"/>
      <c r="J46" s="143" t="s">
        <v>281</v>
      </c>
      <c r="K46" s="144"/>
      <c r="L46" s="145"/>
      <c r="M46" s="136"/>
    </row>
    <row r="47" spans="1:13" ht="26.25" customHeight="1" thickBot="1">
      <c r="A47" s="136"/>
      <c r="B47" s="114"/>
      <c r="C47" s="114"/>
      <c r="D47" s="114"/>
      <c r="E47" s="114"/>
      <c r="F47" s="122"/>
      <c r="G47" s="123"/>
      <c r="H47" s="123"/>
      <c r="I47" s="114"/>
      <c r="J47" s="114" t="s">
        <v>282</v>
      </c>
      <c r="K47" s="121"/>
      <c r="L47" s="114"/>
      <c r="M47" s="136"/>
    </row>
    <row r="48" spans="1:13" ht="21.75" customHeight="1">
      <c r="A48" s="136"/>
      <c r="B48" s="361" t="s">
        <v>175</v>
      </c>
      <c r="C48" s="362"/>
      <c r="D48" s="363" t="s">
        <v>238</v>
      </c>
      <c r="E48" s="364"/>
      <c r="F48" s="147" t="s">
        <v>176</v>
      </c>
      <c r="G48" s="363" t="s">
        <v>177</v>
      </c>
      <c r="H48" s="364"/>
      <c r="I48" s="146" t="s">
        <v>155</v>
      </c>
      <c r="J48" s="146"/>
      <c r="K48" s="350" t="s">
        <v>178</v>
      </c>
      <c r="L48" s="351"/>
      <c r="M48" s="137"/>
    </row>
    <row r="49" spans="1:13" ht="15" customHeight="1">
      <c r="A49" s="136"/>
      <c r="B49" s="344"/>
      <c r="C49" s="345"/>
      <c r="D49" s="187" t="str">
        <f>+IF(O49="","",IF(INT(O49),INT(O49),"0"))</f>
        <v/>
      </c>
      <c r="E49" s="179" t="str">
        <f>+IF(O49="","",IF(O49-INT(O49),O49-INT(O49),""))</f>
        <v/>
      </c>
      <c r="F49" s="157"/>
      <c r="G49" s="191" t="str">
        <f>+IF(OR(P49="",F49="式"),"",IF(INT(P49),INT(P49),"0"))</f>
        <v/>
      </c>
      <c r="H49" s="183" t="str">
        <f>+IF(OR(P49="",F49="式"),"",IF(P49-INT(P49),P49-INT(P49),""))</f>
        <v/>
      </c>
      <c r="I49" s="161" t="str">
        <f>IF(O49="","",+INT(O49*P49))</f>
        <v/>
      </c>
      <c r="J49" s="195"/>
      <c r="K49" s="170"/>
      <c r="L49" s="155"/>
      <c r="M49" s="136"/>
    </row>
    <row r="50" spans="1:13" ht="15" customHeight="1">
      <c r="A50" s="136"/>
      <c r="B50" s="342"/>
      <c r="C50" s="343"/>
      <c r="D50" s="188" t="str">
        <f>+IF(O50="","",IF(INT(O50),INT(O50),"0"))</f>
        <v/>
      </c>
      <c r="E50" s="180" t="str">
        <f>+IF(O50="","",IF(O50-INT(O50),O50-INT(O50),""))</f>
        <v/>
      </c>
      <c r="F50" s="158"/>
      <c r="G50" s="192" t="str">
        <f>+IF(OR(P50="",F50="式"),"",IF(INT(P50),INT(P50),"0"))</f>
        <v/>
      </c>
      <c r="H50" s="184" t="str">
        <f>+IF(OR(P50="",F50="式"),"",IF(P50-INT(P50),P50-INT(P50),""))</f>
        <v/>
      </c>
      <c r="I50" s="162" t="str">
        <f t="shared" ref="I50:I84" si="7">IF(O50="","",+INT(O50*P50))</f>
        <v/>
      </c>
      <c r="J50" s="196"/>
      <c r="K50" s="171" t="s">
        <v>283</v>
      </c>
      <c r="L50" s="156"/>
      <c r="M50" s="136"/>
    </row>
    <row r="51" spans="1:13" ht="15" customHeight="1">
      <c r="A51" s="136"/>
      <c r="B51" s="346"/>
      <c r="C51" s="347"/>
      <c r="D51" s="189" t="str">
        <f>+IF(O51="","",IF(INT(O51),INT(O51),"0"))</f>
        <v/>
      </c>
      <c r="E51" s="181" t="str">
        <f>+IF(O51="","",IF(O51-INT(O51),O51-INT(O51),""))</f>
        <v/>
      </c>
      <c r="F51" s="159"/>
      <c r="G51" s="193" t="str">
        <f>+IF(OR(P51="",F51="式"),"",IF(INT(P51),INT(P51),"0"))</f>
        <v/>
      </c>
      <c r="H51" s="185" t="str">
        <f>+IF(OR(P51="",F51="式"),"",IF(P51-INT(P51),P51-INT(P51),""))</f>
        <v/>
      </c>
      <c r="I51" s="163" t="str">
        <f t="shared" si="7"/>
        <v/>
      </c>
      <c r="J51" s="197"/>
      <c r="K51" s="172" t="s">
        <v>283</v>
      </c>
      <c r="L51" s="173"/>
      <c r="M51" s="136"/>
    </row>
    <row r="52" spans="1:13" ht="15" customHeight="1">
      <c r="A52" s="136"/>
      <c r="B52" s="344"/>
      <c r="C52" s="345"/>
      <c r="D52" s="187" t="str">
        <f t="shared" ref="D52:D84" si="8">+IF(O52="","",IF(INT(O52),INT(O52),"0"))</f>
        <v/>
      </c>
      <c r="E52" s="179" t="str">
        <f t="shared" ref="E52:E84" si="9">+IF(O52="","",IF(O52-INT(O52),O52-INT(O52),""))</f>
        <v/>
      </c>
      <c r="F52" s="157"/>
      <c r="G52" s="191" t="str">
        <f t="shared" ref="G52:G84" si="10">+IF(OR(P52="",F52="式"),"",IF(INT(P52),INT(P52),"0"))</f>
        <v/>
      </c>
      <c r="H52" s="183" t="str">
        <f t="shared" ref="H52:H84" si="11">+IF(OR(P52="",F52="式"),"",IF(P52-INT(P52),P52-INT(P52),""))</f>
        <v/>
      </c>
      <c r="I52" s="161" t="str">
        <f t="shared" si="7"/>
        <v/>
      </c>
      <c r="J52" s="126"/>
      <c r="K52" s="170" t="s">
        <v>283</v>
      </c>
      <c r="L52" s="155"/>
      <c r="M52" s="136"/>
    </row>
    <row r="53" spans="1:13" ht="15" customHeight="1">
      <c r="A53" s="136"/>
      <c r="B53" s="342"/>
      <c r="C53" s="343"/>
      <c r="D53" s="188" t="str">
        <f t="shared" si="8"/>
        <v/>
      </c>
      <c r="E53" s="180" t="str">
        <f t="shared" si="9"/>
        <v/>
      </c>
      <c r="F53" s="158"/>
      <c r="G53" s="192" t="str">
        <f t="shared" si="10"/>
        <v/>
      </c>
      <c r="H53" s="184" t="str">
        <f t="shared" si="11"/>
        <v/>
      </c>
      <c r="I53" s="162" t="str">
        <f t="shared" si="7"/>
        <v/>
      </c>
      <c r="J53" s="141"/>
      <c r="K53" s="171" t="s">
        <v>283</v>
      </c>
      <c r="L53" s="156"/>
      <c r="M53" s="136"/>
    </row>
    <row r="54" spans="1:13" ht="15" customHeight="1">
      <c r="A54" s="136"/>
      <c r="B54" s="346"/>
      <c r="C54" s="347"/>
      <c r="D54" s="189" t="str">
        <f t="shared" si="8"/>
        <v/>
      </c>
      <c r="E54" s="181" t="str">
        <f t="shared" si="9"/>
        <v/>
      </c>
      <c r="F54" s="159"/>
      <c r="G54" s="193" t="str">
        <f t="shared" si="10"/>
        <v/>
      </c>
      <c r="H54" s="185" t="str">
        <f t="shared" si="11"/>
        <v/>
      </c>
      <c r="I54" s="163" t="str">
        <f t="shared" si="7"/>
        <v/>
      </c>
      <c r="J54" s="125"/>
      <c r="K54" s="172" t="s">
        <v>283</v>
      </c>
      <c r="L54" s="173"/>
      <c r="M54" s="136"/>
    </row>
    <row r="55" spans="1:13" ht="15" customHeight="1">
      <c r="A55" s="136"/>
      <c r="B55" s="344"/>
      <c r="C55" s="345"/>
      <c r="D55" s="187" t="str">
        <f t="shared" si="8"/>
        <v/>
      </c>
      <c r="E55" s="179" t="str">
        <f t="shared" si="9"/>
        <v/>
      </c>
      <c r="F55" s="157"/>
      <c r="G55" s="191" t="str">
        <f t="shared" si="10"/>
        <v/>
      </c>
      <c r="H55" s="183" t="str">
        <f t="shared" si="11"/>
        <v/>
      </c>
      <c r="I55" s="161" t="str">
        <f t="shared" si="7"/>
        <v/>
      </c>
      <c r="J55" s="126"/>
      <c r="K55" s="170"/>
      <c r="L55" s="155"/>
      <c r="M55" s="136"/>
    </row>
    <row r="56" spans="1:13" ht="15" customHeight="1">
      <c r="A56" s="136"/>
      <c r="B56" s="342"/>
      <c r="C56" s="343"/>
      <c r="D56" s="188" t="str">
        <f t="shared" si="8"/>
        <v/>
      </c>
      <c r="E56" s="180" t="str">
        <f t="shared" si="9"/>
        <v/>
      </c>
      <c r="F56" s="158"/>
      <c r="G56" s="192" t="str">
        <f t="shared" si="10"/>
        <v/>
      </c>
      <c r="H56" s="184" t="str">
        <f t="shared" si="11"/>
        <v/>
      </c>
      <c r="I56" s="162" t="str">
        <f t="shared" si="7"/>
        <v/>
      </c>
      <c r="J56" s="141"/>
      <c r="K56" s="171"/>
      <c r="L56" s="156"/>
      <c r="M56" s="136"/>
    </row>
    <row r="57" spans="1:13" ht="15" customHeight="1">
      <c r="A57" s="136"/>
      <c r="B57" s="346"/>
      <c r="C57" s="347"/>
      <c r="D57" s="189" t="str">
        <f t="shared" si="8"/>
        <v/>
      </c>
      <c r="E57" s="181" t="str">
        <f t="shared" si="9"/>
        <v/>
      </c>
      <c r="F57" s="159"/>
      <c r="G57" s="193" t="str">
        <f t="shared" si="10"/>
        <v/>
      </c>
      <c r="H57" s="185" t="str">
        <f t="shared" si="11"/>
        <v/>
      </c>
      <c r="I57" s="163" t="str">
        <f t="shared" si="7"/>
        <v/>
      </c>
      <c r="J57" s="125"/>
      <c r="K57" s="172"/>
      <c r="L57" s="173"/>
      <c r="M57" s="136"/>
    </row>
    <row r="58" spans="1:13" ht="15" customHeight="1">
      <c r="A58" s="136"/>
      <c r="B58" s="344"/>
      <c r="C58" s="345"/>
      <c r="D58" s="187" t="str">
        <f t="shared" si="8"/>
        <v/>
      </c>
      <c r="E58" s="179" t="str">
        <f t="shared" si="9"/>
        <v/>
      </c>
      <c r="F58" s="157"/>
      <c r="G58" s="191" t="str">
        <f t="shared" si="10"/>
        <v/>
      </c>
      <c r="H58" s="183" t="str">
        <f t="shared" si="11"/>
        <v/>
      </c>
      <c r="I58" s="161" t="str">
        <f t="shared" si="7"/>
        <v/>
      </c>
      <c r="J58" s="126"/>
      <c r="K58" s="170"/>
      <c r="L58" s="155"/>
      <c r="M58" s="136"/>
    </row>
    <row r="59" spans="1:13" ht="15" customHeight="1">
      <c r="A59" s="136"/>
      <c r="B59" s="342"/>
      <c r="C59" s="343"/>
      <c r="D59" s="188" t="str">
        <f t="shared" si="8"/>
        <v/>
      </c>
      <c r="E59" s="180" t="str">
        <f t="shared" si="9"/>
        <v/>
      </c>
      <c r="F59" s="158"/>
      <c r="G59" s="192" t="str">
        <f t="shared" si="10"/>
        <v/>
      </c>
      <c r="H59" s="184" t="str">
        <f t="shared" si="11"/>
        <v/>
      </c>
      <c r="I59" s="162" t="str">
        <f t="shared" si="7"/>
        <v/>
      </c>
      <c r="J59" s="141"/>
      <c r="K59" s="171"/>
      <c r="L59" s="156"/>
      <c r="M59" s="136"/>
    </row>
    <row r="60" spans="1:13" ht="15" customHeight="1">
      <c r="A60" s="136"/>
      <c r="B60" s="346"/>
      <c r="C60" s="347"/>
      <c r="D60" s="189" t="str">
        <f t="shared" si="8"/>
        <v/>
      </c>
      <c r="E60" s="181" t="str">
        <f t="shared" si="9"/>
        <v/>
      </c>
      <c r="F60" s="159"/>
      <c r="G60" s="193" t="str">
        <f t="shared" si="10"/>
        <v/>
      </c>
      <c r="H60" s="185" t="str">
        <f t="shared" si="11"/>
        <v/>
      </c>
      <c r="I60" s="163" t="str">
        <f t="shared" si="7"/>
        <v/>
      </c>
      <c r="J60" s="125"/>
      <c r="K60" s="172"/>
      <c r="L60" s="173"/>
      <c r="M60" s="136"/>
    </row>
    <row r="61" spans="1:13" ht="15" customHeight="1">
      <c r="A61" s="136"/>
      <c r="B61" s="344"/>
      <c r="C61" s="345"/>
      <c r="D61" s="187" t="str">
        <f t="shared" si="8"/>
        <v/>
      </c>
      <c r="E61" s="179" t="str">
        <f t="shared" si="9"/>
        <v/>
      </c>
      <c r="F61" s="157"/>
      <c r="G61" s="191" t="str">
        <f t="shared" si="10"/>
        <v/>
      </c>
      <c r="H61" s="183" t="str">
        <f t="shared" si="11"/>
        <v/>
      </c>
      <c r="I61" s="161" t="str">
        <f t="shared" si="7"/>
        <v/>
      </c>
      <c r="J61" s="126"/>
      <c r="K61" s="170"/>
      <c r="L61" s="155"/>
      <c r="M61" s="136"/>
    </row>
    <row r="62" spans="1:13" ht="15" customHeight="1">
      <c r="A62" s="136"/>
      <c r="B62" s="342"/>
      <c r="C62" s="343"/>
      <c r="D62" s="188" t="str">
        <f t="shared" si="8"/>
        <v/>
      </c>
      <c r="E62" s="180" t="str">
        <f t="shared" si="9"/>
        <v/>
      </c>
      <c r="F62" s="158"/>
      <c r="G62" s="192" t="str">
        <f t="shared" si="10"/>
        <v/>
      </c>
      <c r="H62" s="184" t="str">
        <f t="shared" si="11"/>
        <v/>
      </c>
      <c r="I62" s="162" t="str">
        <f t="shared" si="7"/>
        <v/>
      </c>
      <c r="J62" s="141"/>
      <c r="K62" s="171"/>
      <c r="L62" s="156"/>
      <c r="M62" s="136"/>
    </row>
    <row r="63" spans="1:13" ht="15" customHeight="1">
      <c r="A63" s="136"/>
      <c r="B63" s="346"/>
      <c r="C63" s="347"/>
      <c r="D63" s="189" t="str">
        <f t="shared" si="8"/>
        <v/>
      </c>
      <c r="E63" s="181" t="str">
        <f t="shared" si="9"/>
        <v/>
      </c>
      <c r="F63" s="159"/>
      <c r="G63" s="193" t="str">
        <f t="shared" si="10"/>
        <v/>
      </c>
      <c r="H63" s="185" t="str">
        <f t="shared" si="11"/>
        <v/>
      </c>
      <c r="I63" s="163" t="str">
        <f t="shared" si="7"/>
        <v/>
      </c>
      <c r="J63" s="125"/>
      <c r="K63" s="172"/>
      <c r="L63" s="173"/>
      <c r="M63" s="136"/>
    </row>
    <row r="64" spans="1:13" ht="15" customHeight="1">
      <c r="A64" s="136"/>
      <c r="B64" s="344"/>
      <c r="C64" s="345"/>
      <c r="D64" s="187" t="str">
        <f t="shared" si="8"/>
        <v/>
      </c>
      <c r="E64" s="179" t="str">
        <f t="shared" si="9"/>
        <v/>
      </c>
      <c r="F64" s="157"/>
      <c r="G64" s="191" t="str">
        <f t="shared" si="10"/>
        <v/>
      </c>
      <c r="H64" s="183" t="str">
        <f t="shared" si="11"/>
        <v/>
      </c>
      <c r="I64" s="161" t="str">
        <f t="shared" si="7"/>
        <v/>
      </c>
      <c r="J64" s="126"/>
      <c r="K64" s="170"/>
      <c r="L64" s="155"/>
      <c r="M64" s="136"/>
    </row>
    <row r="65" spans="1:13" ht="15" customHeight="1">
      <c r="A65" s="136"/>
      <c r="B65" s="342"/>
      <c r="C65" s="343"/>
      <c r="D65" s="188" t="str">
        <f t="shared" si="8"/>
        <v/>
      </c>
      <c r="E65" s="180" t="str">
        <f t="shared" si="9"/>
        <v/>
      </c>
      <c r="F65" s="158"/>
      <c r="G65" s="192" t="str">
        <f t="shared" si="10"/>
        <v/>
      </c>
      <c r="H65" s="184" t="str">
        <f t="shared" si="11"/>
        <v/>
      </c>
      <c r="I65" s="162" t="str">
        <f t="shared" si="7"/>
        <v/>
      </c>
      <c r="J65" s="141"/>
      <c r="K65" s="171"/>
      <c r="L65" s="156"/>
      <c r="M65" s="136"/>
    </row>
    <row r="66" spans="1:13" ht="15" customHeight="1">
      <c r="A66" s="136"/>
      <c r="B66" s="346"/>
      <c r="C66" s="347"/>
      <c r="D66" s="189" t="str">
        <f t="shared" si="8"/>
        <v/>
      </c>
      <c r="E66" s="181" t="str">
        <f t="shared" si="9"/>
        <v/>
      </c>
      <c r="F66" s="159"/>
      <c r="G66" s="193" t="str">
        <f t="shared" si="10"/>
        <v/>
      </c>
      <c r="H66" s="185" t="str">
        <f t="shared" si="11"/>
        <v/>
      </c>
      <c r="I66" s="163" t="str">
        <f t="shared" si="7"/>
        <v/>
      </c>
      <c r="J66" s="125"/>
      <c r="K66" s="172"/>
      <c r="L66" s="173"/>
      <c r="M66" s="136"/>
    </row>
    <row r="67" spans="1:13" ht="15" customHeight="1">
      <c r="A67" s="136"/>
      <c r="B67" s="344"/>
      <c r="C67" s="345"/>
      <c r="D67" s="187" t="str">
        <f t="shared" si="8"/>
        <v/>
      </c>
      <c r="E67" s="179" t="str">
        <f t="shared" si="9"/>
        <v/>
      </c>
      <c r="F67" s="157"/>
      <c r="G67" s="191" t="str">
        <f t="shared" si="10"/>
        <v/>
      </c>
      <c r="H67" s="183" t="str">
        <f t="shared" si="11"/>
        <v/>
      </c>
      <c r="I67" s="161" t="str">
        <f t="shared" si="7"/>
        <v/>
      </c>
      <c r="J67" s="126"/>
      <c r="K67" s="170"/>
      <c r="L67" s="155"/>
      <c r="M67" s="136"/>
    </row>
    <row r="68" spans="1:13" ht="15" customHeight="1">
      <c r="A68" s="136"/>
      <c r="B68" s="342"/>
      <c r="C68" s="343"/>
      <c r="D68" s="188" t="str">
        <f t="shared" si="8"/>
        <v/>
      </c>
      <c r="E68" s="180" t="str">
        <f t="shared" si="9"/>
        <v/>
      </c>
      <c r="F68" s="158"/>
      <c r="G68" s="192" t="str">
        <f t="shared" si="10"/>
        <v/>
      </c>
      <c r="H68" s="184" t="str">
        <f t="shared" si="11"/>
        <v/>
      </c>
      <c r="I68" s="162" t="str">
        <f t="shared" si="7"/>
        <v/>
      </c>
      <c r="J68" s="141"/>
      <c r="K68" s="171"/>
      <c r="L68" s="156"/>
      <c r="M68" s="136"/>
    </row>
    <row r="69" spans="1:13" ht="15" customHeight="1">
      <c r="A69" s="136"/>
      <c r="B69" s="346"/>
      <c r="C69" s="347"/>
      <c r="D69" s="189" t="str">
        <f t="shared" si="8"/>
        <v/>
      </c>
      <c r="E69" s="181" t="str">
        <f t="shared" si="9"/>
        <v/>
      </c>
      <c r="F69" s="159"/>
      <c r="G69" s="193" t="str">
        <f t="shared" si="10"/>
        <v/>
      </c>
      <c r="H69" s="185" t="str">
        <f t="shared" si="11"/>
        <v/>
      </c>
      <c r="I69" s="163" t="str">
        <f t="shared" si="7"/>
        <v/>
      </c>
      <c r="J69" s="125"/>
      <c r="K69" s="172"/>
      <c r="L69" s="173"/>
      <c r="M69" s="136"/>
    </row>
    <row r="70" spans="1:13" ht="15" customHeight="1">
      <c r="A70" s="136"/>
      <c r="B70" s="344"/>
      <c r="C70" s="345"/>
      <c r="D70" s="187" t="str">
        <f t="shared" si="8"/>
        <v/>
      </c>
      <c r="E70" s="179" t="str">
        <f t="shared" si="9"/>
        <v/>
      </c>
      <c r="F70" s="157"/>
      <c r="G70" s="191" t="str">
        <f t="shared" si="10"/>
        <v/>
      </c>
      <c r="H70" s="183" t="str">
        <f t="shared" si="11"/>
        <v/>
      </c>
      <c r="I70" s="161" t="str">
        <f t="shared" si="7"/>
        <v/>
      </c>
      <c r="J70" s="126"/>
      <c r="K70" s="170"/>
      <c r="L70" s="155"/>
      <c r="M70" s="136"/>
    </row>
    <row r="71" spans="1:13" ht="15" customHeight="1">
      <c r="A71" s="136"/>
      <c r="B71" s="342"/>
      <c r="C71" s="343"/>
      <c r="D71" s="188" t="str">
        <f t="shared" si="8"/>
        <v/>
      </c>
      <c r="E71" s="180" t="str">
        <f t="shared" si="9"/>
        <v/>
      </c>
      <c r="F71" s="158"/>
      <c r="G71" s="192" t="str">
        <f t="shared" si="10"/>
        <v/>
      </c>
      <c r="H71" s="184" t="str">
        <f t="shared" si="11"/>
        <v/>
      </c>
      <c r="I71" s="162" t="str">
        <f t="shared" si="7"/>
        <v/>
      </c>
      <c r="J71" s="141"/>
      <c r="K71" s="171"/>
      <c r="L71" s="156"/>
      <c r="M71" s="136"/>
    </row>
    <row r="72" spans="1:13" ht="15" customHeight="1">
      <c r="A72" s="136"/>
      <c r="B72" s="346"/>
      <c r="C72" s="347"/>
      <c r="D72" s="189" t="str">
        <f t="shared" si="8"/>
        <v/>
      </c>
      <c r="E72" s="181" t="str">
        <f t="shared" si="9"/>
        <v/>
      </c>
      <c r="F72" s="159"/>
      <c r="G72" s="193" t="str">
        <f t="shared" si="10"/>
        <v/>
      </c>
      <c r="H72" s="185" t="str">
        <f t="shared" si="11"/>
        <v/>
      </c>
      <c r="I72" s="163" t="str">
        <f t="shared" si="7"/>
        <v/>
      </c>
      <c r="J72" s="125"/>
      <c r="K72" s="172"/>
      <c r="L72" s="173"/>
      <c r="M72" s="136"/>
    </row>
    <row r="73" spans="1:13" ht="15" customHeight="1">
      <c r="A73" s="136"/>
      <c r="B73" s="344"/>
      <c r="C73" s="345"/>
      <c r="D73" s="187" t="str">
        <f t="shared" si="8"/>
        <v/>
      </c>
      <c r="E73" s="179" t="str">
        <f t="shared" si="9"/>
        <v/>
      </c>
      <c r="F73" s="157"/>
      <c r="G73" s="191" t="str">
        <f t="shared" si="10"/>
        <v/>
      </c>
      <c r="H73" s="183" t="str">
        <f t="shared" si="11"/>
        <v/>
      </c>
      <c r="I73" s="161" t="str">
        <f t="shared" si="7"/>
        <v/>
      </c>
      <c r="J73" s="126"/>
      <c r="K73" s="170"/>
      <c r="L73" s="155"/>
      <c r="M73" s="136"/>
    </row>
    <row r="74" spans="1:13" ht="15" customHeight="1">
      <c r="A74" s="136"/>
      <c r="B74" s="342"/>
      <c r="C74" s="343"/>
      <c r="D74" s="188" t="str">
        <f t="shared" si="8"/>
        <v/>
      </c>
      <c r="E74" s="180" t="str">
        <f t="shared" si="9"/>
        <v/>
      </c>
      <c r="F74" s="158"/>
      <c r="G74" s="192" t="str">
        <f t="shared" si="10"/>
        <v/>
      </c>
      <c r="H74" s="184" t="str">
        <f t="shared" si="11"/>
        <v/>
      </c>
      <c r="I74" s="162" t="str">
        <f t="shared" si="7"/>
        <v/>
      </c>
      <c r="J74" s="141"/>
      <c r="K74" s="171"/>
      <c r="L74" s="156"/>
      <c r="M74" s="136"/>
    </row>
    <row r="75" spans="1:13" ht="15" customHeight="1">
      <c r="A75" s="136"/>
      <c r="B75" s="346"/>
      <c r="C75" s="347"/>
      <c r="D75" s="189" t="str">
        <f t="shared" si="8"/>
        <v/>
      </c>
      <c r="E75" s="181" t="str">
        <f t="shared" si="9"/>
        <v/>
      </c>
      <c r="F75" s="159"/>
      <c r="G75" s="193" t="str">
        <f t="shared" si="10"/>
        <v/>
      </c>
      <c r="H75" s="185" t="str">
        <f t="shared" si="11"/>
        <v/>
      </c>
      <c r="I75" s="163" t="str">
        <f t="shared" si="7"/>
        <v/>
      </c>
      <c r="J75" s="125"/>
      <c r="K75" s="172"/>
      <c r="L75" s="173"/>
      <c r="M75" s="136"/>
    </row>
    <row r="76" spans="1:13" ht="15" customHeight="1">
      <c r="A76" s="136"/>
      <c r="B76" s="344"/>
      <c r="C76" s="345"/>
      <c r="D76" s="187" t="str">
        <f t="shared" si="8"/>
        <v/>
      </c>
      <c r="E76" s="179" t="str">
        <f t="shared" si="9"/>
        <v/>
      </c>
      <c r="F76" s="157"/>
      <c r="G76" s="191" t="str">
        <f t="shared" si="10"/>
        <v/>
      </c>
      <c r="H76" s="183" t="str">
        <f t="shared" si="11"/>
        <v/>
      </c>
      <c r="I76" s="161" t="str">
        <f t="shared" si="7"/>
        <v/>
      </c>
      <c r="J76" s="126"/>
      <c r="K76" s="170"/>
      <c r="L76" s="155"/>
      <c r="M76" s="136"/>
    </row>
    <row r="77" spans="1:13" ht="15" customHeight="1">
      <c r="A77" s="136"/>
      <c r="B77" s="342"/>
      <c r="C77" s="343"/>
      <c r="D77" s="188" t="str">
        <f t="shared" si="8"/>
        <v/>
      </c>
      <c r="E77" s="180" t="str">
        <f t="shared" si="9"/>
        <v/>
      </c>
      <c r="F77" s="158"/>
      <c r="G77" s="192" t="str">
        <f t="shared" si="10"/>
        <v/>
      </c>
      <c r="H77" s="184" t="str">
        <f t="shared" si="11"/>
        <v/>
      </c>
      <c r="I77" s="162" t="str">
        <f t="shared" si="7"/>
        <v/>
      </c>
      <c r="J77" s="141"/>
      <c r="K77" s="171"/>
      <c r="L77" s="156"/>
      <c r="M77" s="136"/>
    </row>
    <row r="78" spans="1:13" ht="15" customHeight="1">
      <c r="A78" s="136"/>
      <c r="B78" s="346"/>
      <c r="C78" s="347"/>
      <c r="D78" s="189" t="str">
        <f t="shared" si="8"/>
        <v/>
      </c>
      <c r="E78" s="181" t="str">
        <f t="shared" si="9"/>
        <v/>
      </c>
      <c r="F78" s="159"/>
      <c r="G78" s="193" t="str">
        <f t="shared" si="10"/>
        <v/>
      </c>
      <c r="H78" s="185" t="str">
        <f t="shared" si="11"/>
        <v/>
      </c>
      <c r="I78" s="163" t="str">
        <f t="shared" si="7"/>
        <v/>
      </c>
      <c r="J78" s="125"/>
      <c r="K78" s="172"/>
      <c r="L78" s="173"/>
      <c r="M78" s="136"/>
    </row>
    <row r="79" spans="1:13" ht="15" customHeight="1">
      <c r="A79" s="136"/>
      <c r="B79" s="344"/>
      <c r="C79" s="345"/>
      <c r="D79" s="187" t="str">
        <f t="shared" si="8"/>
        <v/>
      </c>
      <c r="E79" s="179" t="str">
        <f t="shared" si="9"/>
        <v/>
      </c>
      <c r="F79" s="157"/>
      <c r="G79" s="191" t="str">
        <f t="shared" si="10"/>
        <v/>
      </c>
      <c r="H79" s="183" t="str">
        <f t="shared" si="11"/>
        <v/>
      </c>
      <c r="I79" s="161" t="str">
        <f t="shared" si="7"/>
        <v/>
      </c>
      <c r="J79" s="126"/>
      <c r="K79" s="170"/>
      <c r="L79" s="155"/>
      <c r="M79" s="136"/>
    </row>
    <row r="80" spans="1:13" ht="15" customHeight="1">
      <c r="A80" s="136"/>
      <c r="B80" s="342"/>
      <c r="C80" s="343"/>
      <c r="D80" s="188" t="str">
        <f t="shared" si="8"/>
        <v/>
      </c>
      <c r="E80" s="180" t="str">
        <f t="shared" si="9"/>
        <v/>
      </c>
      <c r="F80" s="158"/>
      <c r="G80" s="192" t="str">
        <f t="shared" si="10"/>
        <v/>
      </c>
      <c r="H80" s="184" t="str">
        <f t="shared" si="11"/>
        <v/>
      </c>
      <c r="I80" s="162" t="str">
        <f t="shared" si="7"/>
        <v/>
      </c>
      <c r="J80" s="141"/>
      <c r="K80" s="171"/>
      <c r="L80" s="156"/>
      <c r="M80" s="136"/>
    </row>
    <row r="81" spans="1:13" ht="15" customHeight="1">
      <c r="A81" s="136"/>
      <c r="B81" s="346"/>
      <c r="C81" s="347"/>
      <c r="D81" s="189" t="str">
        <f t="shared" si="8"/>
        <v/>
      </c>
      <c r="E81" s="181" t="str">
        <f t="shared" si="9"/>
        <v/>
      </c>
      <c r="F81" s="159"/>
      <c r="G81" s="193" t="str">
        <f t="shared" si="10"/>
        <v/>
      </c>
      <c r="H81" s="185" t="str">
        <f t="shared" si="11"/>
        <v/>
      </c>
      <c r="I81" s="163" t="str">
        <f t="shared" si="7"/>
        <v/>
      </c>
      <c r="J81" s="125"/>
      <c r="K81" s="172"/>
      <c r="L81" s="173"/>
      <c r="M81" s="136"/>
    </row>
    <row r="82" spans="1:13" ht="21" customHeight="1">
      <c r="A82" s="136"/>
      <c r="B82" s="342"/>
      <c r="C82" s="343"/>
      <c r="D82" s="187" t="str">
        <f t="shared" si="8"/>
        <v/>
      </c>
      <c r="E82" s="179" t="str">
        <f t="shared" si="9"/>
        <v/>
      </c>
      <c r="F82" s="158"/>
      <c r="G82" s="191" t="str">
        <f t="shared" si="10"/>
        <v/>
      </c>
      <c r="H82" s="183" t="str">
        <f t="shared" si="11"/>
        <v/>
      </c>
      <c r="I82" s="161" t="str">
        <f t="shared" si="7"/>
        <v/>
      </c>
      <c r="J82" s="141"/>
      <c r="K82" s="171"/>
      <c r="L82" s="156"/>
      <c r="M82" s="136"/>
    </row>
    <row r="83" spans="1:13" ht="15" customHeight="1">
      <c r="A83" s="136"/>
      <c r="B83" s="342"/>
      <c r="C83" s="343"/>
      <c r="D83" s="188" t="str">
        <f t="shared" si="8"/>
        <v/>
      </c>
      <c r="E83" s="180" t="str">
        <f t="shared" si="9"/>
        <v/>
      </c>
      <c r="F83" s="158"/>
      <c r="G83" s="192" t="str">
        <f t="shared" si="10"/>
        <v/>
      </c>
      <c r="H83" s="184" t="str">
        <f t="shared" si="11"/>
        <v/>
      </c>
      <c r="I83" s="162" t="str">
        <f t="shared" si="7"/>
        <v/>
      </c>
      <c r="J83" s="141"/>
      <c r="K83" s="171"/>
      <c r="L83" s="156"/>
      <c r="M83" s="136"/>
    </row>
    <row r="84" spans="1:13" ht="15" thickBot="1">
      <c r="B84" s="348"/>
      <c r="C84" s="349"/>
      <c r="D84" s="190" t="str">
        <f t="shared" si="8"/>
        <v/>
      </c>
      <c r="E84" s="182" t="str">
        <f t="shared" si="9"/>
        <v/>
      </c>
      <c r="F84" s="160"/>
      <c r="G84" s="194" t="str">
        <f t="shared" si="10"/>
        <v/>
      </c>
      <c r="H84" s="186" t="str">
        <f t="shared" si="11"/>
        <v/>
      </c>
      <c r="I84" s="164" t="str">
        <f t="shared" si="7"/>
        <v/>
      </c>
      <c r="J84" s="127"/>
      <c r="K84" s="174"/>
      <c r="L84" s="175"/>
    </row>
    <row r="85" spans="1:13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</row>
    <row r="86" spans="1:13" ht="15" customHeight="1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</row>
  </sheetData>
  <mergeCells count="60">
    <mergeCell ref="K48:L48"/>
    <mergeCell ref="B49:C49"/>
    <mergeCell ref="B50:C51"/>
    <mergeCell ref="D48:E48"/>
    <mergeCell ref="G48:H48"/>
    <mergeCell ref="B48:C48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C3:I3"/>
    <mergeCell ref="B18:C18"/>
    <mergeCell ref="B19:C20"/>
    <mergeCell ref="B31:C32"/>
    <mergeCell ref="B21:C21"/>
    <mergeCell ref="B22:C23"/>
    <mergeCell ref="B24:C24"/>
    <mergeCell ref="B16:C17"/>
    <mergeCell ref="B83:C84"/>
    <mergeCell ref="K5:L5"/>
    <mergeCell ref="D5:E5"/>
    <mergeCell ref="G5:H5"/>
    <mergeCell ref="B39:C39"/>
    <mergeCell ref="B40:C41"/>
    <mergeCell ref="B13:C14"/>
    <mergeCell ref="B15:C15"/>
    <mergeCell ref="B25:C26"/>
    <mergeCell ref="B9:C9"/>
    <mergeCell ref="B10:C11"/>
    <mergeCell ref="B12:C12"/>
    <mergeCell ref="B27:C27"/>
    <mergeCell ref="B37:C38"/>
    <mergeCell ref="B28:C29"/>
    <mergeCell ref="B30:C30"/>
    <mergeCell ref="B77:C78"/>
    <mergeCell ref="B79:C79"/>
    <mergeCell ref="B80:C81"/>
    <mergeCell ref="B74:C75"/>
    <mergeCell ref="B52:C52"/>
    <mergeCell ref="B58:C58"/>
    <mergeCell ref="B59:C60"/>
    <mergeCell ref="B61:C61"/>
    <mergeCell ref="B70:C70"/>
    <mergeCell ref="B68:C69"/>
    <mergeCell ref="B53:C54"/>
    <mergeCell ref="B55:C55"/>
    <mergeCell ref="B82:C82"/>
    <mergeCell ref="B76:C76"/>
    <mergeCell ref="B56:C57"/>
    <mergeCell ref="B62:C63"/>
    <mergeCell ref="B64:C64"/>
    <mergeCell ref="B73:C73"/>
    <mergeCell ref="B65:C66"/>
    <mergeCell ref="B67:C67"/>
    <mergeCell ref="B71:C72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Sibata</cp:lastModifiedBy>
  <cp:lastPrinted>2011-12-15T06:04:45Z</cp:lastPrinted>
  <dcterms:created xsi:type="dcterms:W3CDTF">2001-12-08T17:30:14Z</dcterms:created>
  <dcterms:modified xsi:type="dcterms:W3CDTF">2012-02-09T05:53:00Z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2012/02/09</vt:lpwstr>
  </property>
</Properties>
</file>