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-30" yWindow="285" windowWidth="14955" windowHeight="5205" tabRatio="696" activeTab="4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14" r:id="rId5"/>
  </sheets>
  <definedNames>
    <definedName name="_xlnm.Print_Area" localSheetId="2">単価表定義!$S$2:$AA$45</definedName>
    <definedName name="_xlnm.Print_Area" localSheetId="4">帳票イメージ!$A$1:$N$60</definedName>
    <definedName name="_xlnm.Print_Area" localSheetId="3">帳票イメージ工種別内訳!$A$1:$S$121</definedName>
  </definedNames>
  <calcPr calcId="145621"/>
</workbook>
</file>

<file path=xl/calcChain.xml><?xml version="1.0" encoding="utf-8"?>
<calcChain xmlns="http://schemas.openxmlformats.org/spreadsheetml/2006/main">
  <c r="L36" i="14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35"/>
  <c r="L34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4" l="1"/>
  <c r="L5"/>
  <c r="H35" l="1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3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4"/>
  <c r="I36" l="1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35"/>
  <c r="I34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34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4"/>
  <c r="I4" s="1"/>
  <c r="Q5"/>
  <c r="I5" s="1"/>
  <c r="J4" l="1"/>
  <c r="K4"/>
  <c r="J5"/>
  <c r="K5"/>
  <c r="J6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B60"/>
  <c r="C60"/>
  <c r="E60"/>
  <c r="B3" i="13"/>
  <c r="B62"/>
  <c r="C62"/>
  <c r="D62"/>
  <c r="E62"/>
  <c r="F62"/>
  <c r="G62"/>
  <c r="H62"/>
  <c r="I62"/>
  <c r="J62"/>
  <c r="M63"/>
  <c r="N63"/>
  <c r="B64"/>
  <c r="C64"/>
  <c r="D64"/>
  <c r="E64"/>
  <c r="F64"/>
  <c r="G64"/>
  <c r="H64"/>
  <c r="I64"/>
  <c r="J64"/>
  <c r="N64"/>
  <c r="M65"/>
  <c r="N65"/>
  <c r="B66"/>
  <c r="C66"/>
  <c r="D66"/>
  <c r="E66"/>
  <c r="F66"/>
  <c r="G66"/>
  <c r="H66"/>
  <c r="I66"/>
  <c r="J66"/>
  <c r="N66"/>
  <c r="M67"/>
  <c r="N67"/>
  <c r="B68"/>
  <c r="C68"/>
  <c r="D68"/>
  <c r="E68"/>
  <c r="F68"/>
  <c r="G68"/>
  <c r="H68"/>
  <c r="I68"/>
  <c r="J68"/>
  <c r="N68"/>
  <c r="M69"/>
  <c r="N69"/>
  <c r="B70"/>
  <c r="C70"/>
  <c r="D70"/>
  <c r="E70"/>
  <c r="F70"/>
  <c r="G70"/>
  <c r="H70"/>
  <c r="I70"/>
  <c r="J70"/>
  <c r="N70"/>
  <c r="M71"/>
  <c r="N71"/>
  <c r="B72"/>
  <c r="C72"/>
  <c r="D72"/>
  <c r="E72"/>
  <c r="F72"/>
  <c r="G72"/>
  <c r="H72"/>
  <c r="I72"/>
  <c r="J72"/>
  <c r="N72"/>
  <c r="M73"/>
  <c r="N73"/>
  <c r="B74"/>
  <c r="C74"/>
  <c r="D74"/>
  <c r="E74"/>
  <c r="F74"/>
  <c r="G74"/>
  <c r="H74"/>
  <c r="I74"/>
  <c r="J74"/>
  <c r="N74"/>
  <c r="M75"/>
  <c r="N75"/>
  <c r="B76"/>
  <c r="C76"/>
  <c r="D76"/>
  <c r="E76"/>
  <c r="F76"/>
  <c r="G76"/>
  <c r="H76"/>
  <c r="I76"/>
  <c r="J76"/>
  <c r="N76"/>
  <c r="M77"/>
  <c r="N77"/>
  <c r="B78"/>
  <c r="C78"/>
  <c r="D78"/>
  <c r="E78"/>
  <c r="F78"/>
  <c r="G78"/>
  <c r="H78"/>
  <c r="I78"/>
  <c r="J78"/>
  <c r="N78"/>
  <c r="M79"/>
  <c r="N79"/>
  <c r="B80"/>
  <c r="C80"/>
  <c r="D80"/>
  <c r="E80"/>
  <c r="F80"/>
  <c r="G80"/>
  <c r="H80"/>
  <c r="I80"/>
  <c r="J80"/>
  <c r="N80"/>
  <c r="M81"/>
  <c r="N81"/>
  <c r="B82"/>
  <c r="C82"/>
  <c r="D82"/>
  <c r="E82"/>
  <c r="F82"/>
  <c r="G82"/>
  <c r="H82"/>
  <c r="I82"/>
  <c r="J82"/>
  <c r="N82"/>
  <c r="M83"/>
  <c r="N83"/>
  <c r="B84"/>
  <c r="C84"/>
  <c r="D84"/>
  <c r="E84"/>
  <c r="F84"/>
  <c r="G84"/>
  <c r="H84"/>
  <c r="I84"/>
  <c r="J84"/>
  <c r="N84"/>
  <c r="M85"/>
  <c r="N85"/>
  <c r="B86"/>
  <c r="C86"/>
  <c r="D86"/>
  <c r="E86"/>
  <c r="F86"/>
  <c r="G86"/>
  <c r="H86"/>
  <c r="I86"/>
  <c r="J86"/>
  <c r="N86"/>
  <c r="M87"/>
  <c r="N87"/>
  <c r="B88"/>
  <c r="C88"/>
  <c r="D88"/>
  <c r="E88"/>
  <c r="F88"/>
  <c r="G88"/>
  <c r="H88"/>
  <c r="I88"/>
  <c r="J88"/>
  <c r="N88"/>
  <c r="M89"/>
  <c r="N89"/>
  <c r="B93"/>
  <c r="C93"/>
  <c r="D93"/>
  <c r="E93"/>
  <c r="F93"/>
  <c r="G93"/>
  <c r="H93"/>
  <c r="I93"/>
  <c r="J93"/>
  <c r="N93"/>
  <c r="M94"/>
  <c r="N94"/>
  <c r="B95"/>
  <c r="C95"/>
  <c r="D95"/>
  <c r="E95"/>
  <c r="F95"/>
  <c r="G95"/>
  <c r="H95"/>
  <c r="I95"/>
  <c r="J95"/>
  <c r="N95"/>
  <c r="M96"/>
  <c r="N96"/>
  <c r="B97"/>
  <c r="C97"/>
  <c r="D97"/>
  <c r="E97"/>
  <c r="F97"/>
  <c r="G97"/>
  <c r="H97"/>
  <c r="I97"/>
  <c r="J97"/>
  <c r="N97"/>
  <c r="M98"/>
  <c r="N98"/>
  <c r="B99"/>
  <c r="C99"/>
  <c r="D99"/>
  <c r="E99"/>
  <c r="F99"/>
  <c r="G99"/>
  <c r="H99"/>
  <c r="I99"/>
  <c r="J99"/>
  <c r="N99"/>
  <c r="M100"/>
  <c r="N100"/>
  <c r="B101"/>
  <c r="C101"/>
  <c r="D101"/>
  <c r="E101"/>
  <c r="F101"/>
  <c r="G101"/>
  <c r="H101"/>
  <c r="I101"/>
  <c r="J101"/>
  <c r="N101"/>
  <c r="M102"/>
  <c r="N102"/>
  <c r="B103"/>
  <c r="C103"/>
  <c r="D103"/>
  <c r="E103"/>
  <c r="F103"/>
  <c r="G103"/>
  <c r="H103"/>
  <c r="I103"/>
  <c r="J103"/>
  <c r="N103"/>
  <c r="M104"/>
  <c r="N104"/>
  <c r="B105"/>
  <c r="C105"/>
  <c r="D105"/>
  <c r="E105"/>
  <c r="F105"/>
  <c r="G105"/>
  <c r="H105"/>
  <c r="I105"/>
  <c r="J105"/>
  <c r="N105"/>
  <c r="M106"/>
  <c r="N106"/>
  <c r="B107"/>
  <c r="C107"/>
  <c r="D107"/>
  <c r="E107"/>
  <c r="F107"/>
  <c r="G107"/>
  <c r="H107"/>
  <c r="I107"/>
  <c r="J107"/>
  <c r="N107"/>
  <c r="M108"/>
  <c r="N108"/>
  <c r="B109"/>
  <c r="C109"/>
  <c r="D109"/>
  <c r="E109"/>
  <c r="F109"/>
  <c r="G109"/>
  <c r="H109"/>
  <c r="I109"/>
  <c r="J109"/>
  <c r="N109"/>
  <c r="M110"/>
  <c r="N110"/>
  <c r="B111"/>
  <c r="C111"/>
  <c r="D111"/>
  <c r="E111"/>
  <c r="F111"/>
  <c r="G111"/>
  <c r="H111"/>
  <c r="I111"/>
  <c r="J111"/>
  <c r="N111"/>
  <c r="M112"/>
  <c r="N112"/>
  <c r="B113"/>
  <c r="C113"/>
  <c r="D113"/>
  <c r="E113"/>
  <c r="F113"/>
  <c r="G113"/>
  <c r="H113"/>
  <c r="I113"/>
  <c r="J113"/>
  <c r="N113"/>
  <c r="M114"/>
  <c r="N114"/>
  <c r="B115"/>
  <c r="C115"/>
  <c r="D115"/>
  <c r="E115"/>
  <c r="F115"/>
  <c r="G115"/>
  <c r="H115"/>
  <c r="I115"/>
  <c r="J115"/>
  <c r="N115"/>
  <c r="M116"/>
  <c r="N116"/>
  <c r="B117"/>
  <c r="C117"/>
  <c r="D117"/>
  <c r="E117"/>
  <c r="F117"/>
  <c r="G117"/>
  <c r="H117"/>
  <c r="I117"/>
  <c r="J117"/>
  <c r="N117"/>
  <c r="M118"/>
  <c r="N118"/>
  <c r="B119"/>
  <c r="C119"/>
  <c r="D119"/>
  <c r="E119"/>
  <c r="F119"/>
  <c r="G119"/>
  <c r="H119"/>
  <c r="I119"/>
  <c r="J119"/>
  <c r="N119"/>
  <c r="M120"/>
  <c r="N120"/>
  <c r="B121"/>
  <c r="C121"/>
  <c r="D121"/>
  <c r="E121"/>
  <c r="J121"/>
</calcChain>
</file>

<file path=xl/sharedStrings.xml><?xml version="1.0" encoding="utf-8"?>
<sst xmlns="http://schemas.openxmlformats.org/spreadsheetml/2006/main" count="874" uniqueCount="359">
  <si>
    <t>項目名</t>
    <rPh sb="0" eb="2">
      <t>コウモク</t>
    </rPh>
    <rPh sb="2" eb="3">
      <t>メイ</t>
    </rPh>
    <phoneticPr fontId="3"/>
  </si>
  <si>
    <t>内訳表</t>
    <rPh sb="0" eb="2">
      <t>ウチワケ</t>
    </rPh>
    <rPh sb="2" eb="3">
      <t>ヒョウ</t>
    </rPh>
    <phoneticPr fontId="3"/>
  </si>
  <si>
    <t>表示幅</t>
    <rPh sb="0" eb="3">
      <t>ヒョウジハバ</t>
    </rPh>
    <phoneticPr fontId="3"/>
  </si>
  <si>
    <t>ヘダー</t>
    <phoneticPr fontId="3"/>
  </si>
  <si>
    <t>名称1</t>
    <rPh sb="0" eb="2">
      <t>メイショウ</t>
    </rPh>
    <phoneticPr fontId="3"/>
  </si>
  <si>
    <t>名称2</t>
    <rPh sb="0" eb="2">
      <t>メイショウ</t>
    </rPh>
    <phoneticPr fontId="3"/>
  </si>
  <si>
    <t>規格1</t>
    <rPh sb="0" eb="2">
      <t>キカク</t>
    </rPh>
    <phoneticPr fontId="3"/>
  </si>
  <si>
    <t>規格2</t>
    <rPh sb="0" eb="2">
      <t>キカク</t>
    </rPh>
    <phoneticPr fontId="3"/>
  </si>
  <si>
    <t>数量1</t>
    <rPh sb="0" eb="2">
      <t>スウリョウ</t>
    </rPh>
    <phoneticPr fontId="3"/>
  </si>
  <si>
    <t>数量2</t>
    <rPh sb="0" eb="2">
      <t>スウリョウ</t>
    </rPh>
    <phoneticPr fontId="3"/>
  </si>
  <si>
    <t>単位1</t>
    <rPh sb="0" eb="2">
      <t>タンイ</t>
    </rPh>
    <phoneticPr fontId="3"/>
  </si>
  <si>
    <t>単位2</t>
    <rPh sb="0" eb="2">
      <t>タンイ</t>
    </rPh>
    <phoneticPr fontId="3"/>
  </si>
  <si>
    <t>単価1</t>
    <rPh sb="0" eb="2">
      <t>タンカ</t>
    </rPh>
    <phoneticPr fontId="3"/>
  </si>
  <si>
    <t>単価2</t>
    <rPh sb="0" eb="2">
      <t>タンカ</t>
    </rPh>
    <phoneticPr fontId="3"/>
  </si>
  <si>
    <t>金額1</t>
    <rPh sb="0" eb="2">
      <t>キンガク</t>
    </rPh>
    <phoneticPr fontId="3"/>
  </si>
  <si>
    <t>金額2</t>
    <rPh sb="0" eb="2">
      <t>キンガク</t>
    </rPh>
    <phoneticPr fontId="3"/>
  </si>
  <si>
    <t>明細</t>
    <rPh sb="0" eb="2">
      <t>メイサイ</t>
    </rPh>
    <phoneticPr fontId="3"/>
  </si>
  <si>
    <t>内訳表名1</t>
    <rPh sb="0" eb="2">
      <t>ウチワケ</t>
    </rPh>
    <rPh sb="2" eb="3">
      <t>ヒョウ</t>
    </rPh>
    <rPh sb="3" eb="4">
      <t>メイ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</si>
  <si>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</si>
  <si>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</si>
  <si>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</si>
  <si>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</si>
  <si>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</si>
  <si>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</si>
  <si>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</si>
  <si>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</si>
  <si>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</si>
  <si>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</si>
  <si>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</si>
  <si>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</si>
  <si>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</si>
  <si>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</si>
  <si>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</si>
  <si>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</si>
  <si>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</si>
  <si>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</si>
  <si>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S</t>
    <phoneticPr fontId="3"/>
  </si>
  <si>
    <t>T</t>
    <phoneticPr fontId="3"/>
  </si>
  <si>
    <t>U</t>
    <phoneticPr fontId="3"/>
  </si>
  <si>
    <t>V</t>
    <phoneticPr fontId="3"/>
  </si>
  <si>
    <t>X</t>
    <phoneticPr fontId="3"/>
  </si>
  <si>
    <t>Y</t>
    <phoneticPr fontId="3"/>
  </si>
  <si>
    <t>Z</t>
    <phoneticPr fontId="3"/>
  </si>
  <si>
    <t>W</t>
    <phoneticPr fontId="3"/>
  </si>
  <si>
    <t>コード</t>
    <phoneticPr fontId="3"/>
  </si>
  <si>
    <t>明細予備情報1</t>
    <rPh sb="0" eb="2">
      <t>メイサイ</t>
    </rPh>
    <rPh sb="2" eb="4">
      <t>ヨビ</t>
    </rPh>
    <rPh sb="4" eb="6">
      <t>ジョウホウ</t>
    </rPh>
    <phoneticPr fontId="3"/>
  </si>
  <si>
    <t>明細予備情報2</t>
    <rPh sb="0" eb="2">
      <t>メイサイ</t>
    </rPh>
    <rPh sb="2" eb="4">
      <t>ヨビ</t>
    </rPh>
    <rPh sb="4" eb="6">
      <t>ジョウホウ</t>
    </rPh>
    <phoneticPr fontId="3"/>
  </si>
  <si>
    <t>種目1</t>
    <rPh sb="0" eb="2">
      <t>シュモク</t>
    </rPh>
    <phoneticPr fontId="3"/>
  </si>
  <si>
    <t>種目2</t>
    <rPh sb="0" eb="2">
      <t>シュモク</t>
    </rPh>
    <phoneticPr fontId="3"/>
  </si>
  <si>
    <t>形状寸法1</t>
    <rPh sb="0" eb="2">
      <t>ケイジョウ</t>
    </rPh>
    <rPh sb="2" eb="4">
      <t>スンポウ</t>
    </rPh>
    <phoneticPr fontId="3"/>
  </si>
  <si>
    <t>形状寸法2</t>
    <rPh sb="0" eb="2">
      <t>ケイジョウ</t>
    </rPh>
    <rPh sb="2" eb="4">
      <t>スンポウ</t>
    </rPh>
    <phoneticPr fontId="3"/>
  </si>
  <si>
    <t>Q</t>
    <phoneticPr fontId="3"/>
  </si>
  <si>
    <t>数字</t>
    <rPh sb="0" eb="2">
      <t>スウジ</t>
    </rPh>
    <phoneticPr fontId="3"/>
  </si>
  <si>
    <t>×</t>
    <phoneticPr fontId="3"/>
  </si>
  <si>
    <t>○</t>
    <phoneticPr fontId="3"/>
  </si>
  <si>
    <t>×</t>
    <phoneticPr fontId="3"/>
  </si>
  <si>
    <t>B</t>
    <phoneticPr fontId="3"/>
  </si>
  <si>
    <t>E</t>
    <phoneticPr fontId="3"/>
  </si>
  <si>
    <t>特殊な処理</t>
    <rPh sb="0" eb="2">
      <t>トクシュ</t>
    </rPh>
    <rPh sb="3" eb="5">
      <t>ショリ</t>
    </rPh>
    <phoneticPr fontId="3"/>
  </si>
  <si>
    <t>特殊な処理の説明</t>
    <rPh sb="0" eb="2">
      <t>トクシュ</t>
    </rPh>
    <rPh sb="3" eb="5">
      <t>ショリ</t>
    </rPh>
    <rPh sb="6" eb="8">
      <t>セツメイ</t>
    </rPh>
    <phoneticPr fontId="3"/>
  </si>
  <si>
    <t>１または２</t>
    <phoneticPr fontId="3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</si>
  <si>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3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</si>
  <si>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</si>
  <si>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3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</si>
  <si>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3"/>
  </si>
  <si>
    <t>書出シート名</t>
    <rPh sb="0" eb="2">
      <t>カキダ</t>
    </rPh>
    <rPh sb="5" eb="6">
      <t>メイ</t>
    </rPh>
    <phoneticPr fontId="3"/>
  </si>
  <si>
    <t>作成シート名</t>
    <rPh sb="0" eb="2">
      <t>サクセイ</t>
    </rPh>
    <rPh sb="5" eb="6">
      <t>メイ</t>
    </rPh>
    <phoneticPr fontId="3"/>
  </si>
  <si>
    <t>値</t>
    <rPh sb="0" eb="1">
      <t>アタイ</t>
    </rPh>
    <phoneticPr fontId="3"/>
  </si>
  <si>
    <t>１明細当りの行数</t>
    <rPh sb="1" eb="3">
      <t>メイサイ</t>
    </rPh>
    <rPh sb="3" eb="4">
      <t>アタ</t>
    </rPh>
    <rPh sb="6" eb="8">
      <t>ギョウスウ</t>
    </rPh>
    <phoneticPr fontId="3"/>
  </si>
  <si>
    <t>ヘダーの行数</t>
    <rPh sb="4" eb="6">
      <t>ギョウスウ</t>
    </rPh>
    <phoneticPr fontId="3"/>
  </si>
  <si>
    <t>フッターの行数</t>
    <rPh sb="5" eb="7">
      <t>ギョウスウ</t>
    </rPh>
    <phoneticPr fontId="3"/>
  </si>
  <si>
    <t>内訳表</t>
    <phoneticPr fontId="3"/>
  </si>
  <si>
    <t>１ページの明細行数</t>
    <rPh sb="5" eb="7">
      <t>メイサイ</t>
    </rPh>
    <rPh sb="7" eb="9">
      <t>ギョウスウ</t>
    </rPh>
    <phoneticPr fontId="3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</si>
  <si>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3"/>
  </si>
  <si>
    <t>帳票イメージシート名</t>
  </si>
  <si>
    <t>帳票イメージ範囲</t>
  </si>
  <si>
    <t>帳票イメージ</t>
  </si>
  <si>
    <t>行</t>
    <rPh sb="0" eb="1">
      <t>ギョウ</t>
    </rPh>
    <phoneticPr fontId="3"/>
  </si>
  <si>
    <t>行の高さ</t>
    <rPh sb="0" eb="1">
      <t>ギョウ</t>
    </rPh>
    <rPh sb="2" eb="3">
      <t>タカ</t>
    </rPh>
    <phoneticPr fontId="3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</si>
  <si>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</si>
  <si>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3"/>
  </si>
  <si>
    <t>ヘダー開始列</t>
    <rPh sb="3" eb="5">
      <t>カイシ</t>
    </rPh>
    <rPh sb="5" eb="6">
      <t>レツ</t>
    </rPh>
    <phoneticPr fontId="3"/>
  </si>
  <si>
    <t>明細開始列</t>
    <rPh sb="0" eb="2">
      <t>メイサイ</t>
    </rPh>
    <rPh sb="2" eb="4">
      <t>カイシ</t>
    </rPh>
    <rPh sb="4" eb="5">
      <t>レツ</t>
    </rPh>
    <phoneticPr fontId="3"/>
  </si>
  <si>
    <t>A</t>
    <phoneticPr fontId="3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</si>
  <si>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3"/>
  </si>
  <si>
    <t>書出しシート明細項目の書出し列</t>
    <rPh sb="6" eb="8">
      <t>メイサイ</t>
    </rPh>
    <phoneticPr fontId="3"/>
  </si>
  <si>
    <t>ｺｰﾄﾞ1</t>
    <phoneticPr fontId="3"/>
  </si>
  <si>
    <t>ｺｰﾄﾞ2</t>
    <phoneticPr fontId="3"/>
  </si>
  <si>
    <t>ｺｰﾄﾞ1</t>
    <phoneticPr fontId="3"/>
  </si>
  <si>
    <t>J</t>
    <phoneticPr fontId="3"/>
  </si>
  <si>
    <t>単価</t>
    <rPh sb="0" eb="2">
      <t>タンカ</t>
    </rPh>
    <phoneticPr fontId="3"/>
  </si>
  <si>
    <t>コード+表内ページ</t>
    <rPh sb="4" eb="6">
      <t>ヒョウナイ</t>
    </rPh>
    <phoneticPr fontId="3"/>
  </si>
  <si>
    <t>-</t>
    <phoneticPr fontId="3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</si>
  <si>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3"/>
  </si>
  <si>
    <t>計算+変更合計</t>
    <rPh sb="0" eb="2">
      <t>ケイサン</t>
    </rPh>
    <rPh sb="3" eb="5">
      <t>ヘンコウ</t>
    </rPh>
    <rPh sb="5" eb="7">
      <t>ゴウケイ</t>
    </rPh>
    <phoneticPr fontId="3"/>
  </si>
  <si>
    <t>文字列</t>
    <rPh sb="0" eb="3">
      <t>モジレツ</t>
    </rPh>
    <phoneticPr fontId="3"/>
  </si>
  <si>
    <t>×</t>
    <phoneticPr fontId="3"/>
  </si>
  <si>
    <t>文字列合計</t>
    <rPh sb="0" eb="3">
      <t>モジレツ</t>
    </rPh>
    <rPh sb="3" eb="5">
      <t>ゴウケイ</t>
    </rPh>
    <phoneticPr fontId="3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</si>
  <si>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3"/>
  </si>
  <si>
    <t>単価表</t>
    <rPh sb="0" eb="2">
      <t>タンカ</t>
    </rPh>
    <phoneticPr fontId="3"/>
  </si>
  <si>
    <t>表題数量1</t>
    <rPh sb="0" eb="2">
      <t>ヒョウダイ</t>
    </rPh>
    <rPh sb="2" eb="4">
      <t>スウリョウ</t>
    </rPh>
    <phoneticPr fontId="3"/>
  </si>
  <si>
    <t>表題数量2</t>
    <rPh sb="0" eb="2">
      <t>ヒョウダイ</t>
    </rPh>
    <rPh sb="2" eb="4">
      <t>スウリョウ</t>
    </rPh>
    <phoneticPr fontId="3"/>
  </si>
  <si>
    <t>算定数量1</t>
    <rPh sb="0" eb="2">
      <t>サンテイ</t>
    </rPh>
    <rPh sb="2" eb="4">
      <t>スウリョウ</t>
    </rPh>
    <phoneticPr fontId="3"/>
  </si>
  <si>
    <t>算定数量2</t>
    <rPh sb="0" eb="2">
      <t>サンテイ</t>
    </rPh>
    <rPh sb="2" eb="4">
      <t>スウリョウ</t>
    </rPh>
    <phoneticPr fontId="3"/>
  </si>
  <si>
    <t>単位当り</t>
    <rPh sb="0" eb="2">
      <t>タンイ</t>
    </rPh>
    <rPh sb="2" eb="3">
      <t>アタ</t>
    </rPh>
    <phoneticPr fontId="3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</si>
  <si>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3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</si>
  <si>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3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</si>
  <si>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3"/>
  </si>
  <si>
    <t>算定単位1</t>
    <rPh sb="0" eb="2">
      <t>サンテイ</t>
    </rPh>
    <rPh sb="2" eb="4">
      <t>タンイ</t>
    </rPh>
    <phoneticPr fontId="3"/>
  </si>
  <si>
    <t>算定単位2</t>
    <rPh sb="0" eb="2">
      <t>サンテイ</t>
    </rPh>
    <rPh sb="2" eb="4">
      <t>タンイ</t>
    </rPh>
    <phoneticPr fontId="3"/>
  </si>
  <si>
    <t>H</t>
    <phoneticPr fontId="3"/>
  </si>
  <si>
    <t>ヘダー項目で指定された単位</t>
    <rPh sb="3" eb="5">
      <t>コウモク</t>
    </rPh>
    <rPh sb="6" eb="8">
      <t>シテイ</t>
    </rPh>
    <rPh sb="11" eb="13">
      <t>タンイ</t>
    </rPh>
    <phoneticPr fontId="3"/>
  </si>
  <si>
    <t>F</t>
    <phoneticPr fontId="3"/>
  </si>
  <si>
    <t>N</t>
    <phoneticPr fontId="3"/>
  </si>
  <si>
    <t>表末行数</t>
    <rPh sb="0" eb="1">
      <t>ヒョウ</t>
    </rPh>
    <rPh sb="1" eb="2">
      <t>マツ</t>
    </rPh>
    <rPh sb="2" eb="4">
      <t>ギョウスウ</t>
    </rPh>
    <phoneticPr fontId="3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</si>
  <si>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3"/>
  </si>
  <si>
    <t>単位当り1</t>
    <rPh sb="0" eb="2">
      <t>タンイ</t>
    </rPh>
    <rPh sb="2" eb="3">
      <t>アタ</t>
    </rPh>
    <phoneticPr fontId="3"/>
  </si>
  <si>
    <t>計算+変更算定</t>
    <rPh sb="0" eb="2">
      <t>ケイサン</t>
    </rPh>
    <rPh sb="3" eb="5">
      <t>ヘンコウ</t>
    </rPh>
    <rPh sb="5" eb="7">
      <t>サンテイ</t>
    </rPh>
    <phoneticPr fontId="3"/>
  </si>
  <si>
    <t>１または２+算定単位合計</t>
    <rPh sb="6" eb="8">
      <t>サンテイ</t>
    </rPh>
    <rPh sb="8" eb="10">
      <t>タンイ</t>
    </rPh>
    <rPh sb="10" eb="12">
      <t>ゴウケイ</t>
    </rPh>
    <phoneticPr fontId="3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</si>
  <si>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3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</si>
  <si>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3"/>
  </si>
  <si>
    <t>計算+変更合計+単位当</t>
    <rPh sb="0" eb="2">
      <t>ケイサン</t>
    </rPh>
    <rPh sb="3" eb="5">
      <t>ヘンコウ</t>
    </rPh>
    <rPh sb="5" eb="7">
      <t>ゴウケイ</t>
    </rPh>
    <phoneticPr fontId="3"/>
  </si>
  <si>
    <t>計算+当初合計</t>
    <rPh sb="0" eb="2">
      <t>ケイサン</t>
    </rPh>
    <rPh sb="3" eb="5">
      <t>トウショ</t>
    </rPh>
    <rPh sb="5" eb="7">
      <t>ゴウケイ</t>
    </rPh>
    <phoneticPr fontId="3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</si>
  <si>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3"/>
  </si>
  <si>
    <t>当初単価</t>
    <rPh sb="0" eb="2">
      <t>トウショ</t>
    </rPh>
    <rPh sb="2" eb="4">
      <t>タンカ</t>
    </rPh>
    <phoneticPr fontId="3"/>
  </si>
  <si>
    <t>変更単価</t>
    <rPh sb="0" eb="2">
      <t>ヘンコウ</t>
    </rPh>
    <rPh sb="2" eb="4">
      <t>タンカ</t>
    </rPh>
    <phoneticPr fontId="3"/>
  </si>
  <si>
    <t>計算+当初算定</t>
    <rPh sb="0" eb="2">
      <t>ケイサン</t>
    </rPh>
    <rPh sb="3" eb="5">
      <t>トウショ</t>
    </rPh>
    <rPh sb="5" eb="7">
      <t>サンテイ</t>
    </rPh>
    <phoneticPr fontId="3"/>
  </si>
  <si>
    <t>明細区分1</t>
    <rPh sb="0" eb="2">
      <t>メイサイ</t>
    </rPh>
    <rPh sb="2" eb="4">
      <t>クブン</t>
    </rPh>
    <phoneticPr fontId="3"/>
  </si>
  <si>
    <t>明細区分2</t>
    <rPh sb="0" eb="2">
      <t>メイサイ</t>
    </rPh>
    <rPh sb="2" eb="4">
      <t>クブン</t>
    </rPh>
    <phoneticPr fontId="3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</si>
  <si>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3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</si>
  <si>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3"/>
  </si>
  <si>
    <t>1工種別内訳ファイル書出</t>
    <phoneticPr fontId="3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</si>
  <si>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</si>
  <si>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</si>
  <si>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3"/>
  </si>
  <si>
    <t>R</t>
    <phoneticPr fontId="3"/>
  </si>
  <si>
    <t>W</t>
    <phoneticPr fontId="3"/>
  </si>
  <si>
    <t>P</t>
    <phoneticPr fontId="3"/>
  </si>
  <si>
    <t>V</t>
    <phoneticPr fontId="3"/>
  </si>
  <si>
    <t>C</t>
    <phoneticPr fontId="3"/>
  </si>
  <si>
    <t>D</t>
    <phoneticPr fontId="3"/>
  </si>
  <si>
    <t>G</t>
    <phoneticPr fontId="3"/>
  </si>
  <si>
    <t>I</t>
    <phoneticPr fontId="3"/>
  </si>
  <si>
    <t>K</t>
    <phoneticPr fontId="3"/>
  </si>
  <si>
    <t>L</t>
    <phoneticPr fontId="3"/>
  </si>
  <si>
    <t>M</t>
    <phoneticPr fontId="3"/>
  </si>
  <si>
    <t>O</t>
    <phoneticPr fontId="3"/>
  </si>
  <si>
    <t>S</t>
    <phoneticPr fontId="3"/>
  </si>
  <si>
    <t>T</t>
    <phoneticPr fontId="3"/>
  </si>
  <si>
    <t>U</t>
    <phoneticPr fontId="3"/>
  </si>
  <si>
    <t>X</t>
    <phoneticPr fontId="3"/>
  </si>
  <si>
    <t>Y</t>
    <phoneticPr fontId="3"/>
  </si>
  <si>
    <t>Z</t>
    <phoneticPr fontId="3"/>
  </si>
  <si>
    <t>単価表</t>
    <rPh sb="0" eb="2">
      <t>タンカ</t>
    </rPh>
    <rPh sb="2" eb="3">
      <t>ヒョウ</t>
    </rPh>
    <phoneticPr fontId="3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</si>
  <si>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3"/>
  </si>
  <si>
    <t>書出しデータ</t>
    <rPh sb="0" eb="2">
      <t>カキダ</t>
    </rPh>
    <phoneticPr fontId="3"/>
  </si>
  <si>
    <t>帳票イメージ</t>
    <rPh sb="0" eb="2">
      <t>チョウヒョウ</t>
    </rPh>
    <phoneticPr fontId="3"/>
  </si>
  <si>
    <t>規格</t>
    <rPh sb="0" eb="2">
      <t>キカク</t>
    </rPh>
    <phoneticPr fontId="3"/>
  </si>
  <si>
    <t>単価表名</t>
    <rPh sb="0" eb="2">
      <t>タンカ</t>
    </rPh>
    <rPh sb="2" eb="3">
      <t>ヒョウ</t>
    </rPh>
    <rPh sb="3" eb="4">
      <t>メイ</t>
    </rPh>
    <phoneticPr fontId="3"/>
  </si>
  <si>
    <t>算定数量</t>
    <rPh sb="0" eb="2">
      <t>サンテイ</t>
    </rPh>
    <rPh sb="2" eb="4">
      <t>スウリョウ</t>
    </rPh>
    <phoneticPr fontId="3"/>
  </si>
  <si>
    <t>×</t>
    <phoneticPr fontId="3"/>
  </si>
  <si>
    <t>○</t>
    <phoneticPr fontId="3"/>
  </si>
  <si>
    <t>算定単位</t>
    <rPh sb="0" eb="2">
      <t>サンテイ</t>
    </rPh>
    <rPh sb="2" eb="4">
      <t>タンイ</t>
    </rPh>
    <phoneticPr fontId="3"/>
  </si>
  <si>
    <t>備考1</t>
    <rPh sb="0" eb="2">
      <t>ビコウ</t>
    </rPh>
    <phoneticPr fontId="3"/>
  </si>
  <si>
    <t>備考2</t>
    <rPh sb="0" eb="2">
      <t>ビコウ</t>
    </rPh>
    <phoneticPr fontId="3"/>
  </si>
  <si>
    <t>明細備考2</t>
    <rPh sb="0" eb="2">
      <t>メイサイ</t>
    </rPh>
    <rPh sb="2" eb="4">
      <t>ビコウ</t>
    </rPh>
    <phoneticPr fontId="3"/>
  </si>
  <si>
    <t>明細備考</t>
    <rPh sb="0" eb="2">
      <t>メイサイ</t>
    </rPh>
    <rPh sb="2" eb="4">
      <t>ビコウ</t>
    </rPh>
    <phoneticPr fontId="3"/>
  </si>
  <si>
    <t>備考</t>
    <rPh sb="0" eb="2">
      <t>ビコウ</t>
    </rPh>
    <phoneticPr fontId="3"/>
  </si>
  <si>
    <t>Q</t>
    <phoneticPr fontId="3"/>
  </si>
  <si>
    <t>１または２</t>
    <phoneticPr fontId="3"/>
  </si>
  <si>
    <t>文字列単位当</t>
    <rPh sb="0" eb="3">
      <t>モジレツ</t>
    </rPh>
    <rPh sb="3" eb="5">
      <t>タンイ</t>
    </rPh>
    <rPh sb="5" eb="6">
      <t>アタ</t>
    </rPh>
    <phoneticPr fontId="3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</si>
  <si>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</si>
  <si>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3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</si>
  <si>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3"/>
  </si>
  <si>
    <t>AI</t>
    <phoneticPr fontId="3"/>
  </si>
  <si>
    <t>AE</t>
    <phoneticPr fontId="3"/>
  </si>
  <si>
    <t>０非表示</t>
  </si>
  <si>
    <t>単位</t>
    <rPh sb="0" eb="2">
      <t>タンイ</t>
    </rPh>
    <phoneticPr fontId="3"/>
  </si>
  <si>
    <t>資料</t>
    <rPh sb="0" eb="2">
      <t>シリョウ</t>
    </rPh>
    <phoneticPr fontId="3"/>
  </si>
  <si>
    <t>採用単価名</t>
    <rPh sb="0" eb="2">
      <t>サイヨウ</t>
    </rPh>
    <rPh sb="2" eb="4">
      <t>タンカ</t>
    </rPh>
    <rPh sb="4" eb="5">
      <t>メイ</t>
    </rPh>
    <phoneticPr fontId="3"/>
  </si>
  <si>
    <t>採用単価種類</t>
    <rPh sb="0" eb="2">
      <t>サイヨウ</t>
    </rPh>
    <rPh sb="2" eb="4">
      <t>タンカ</t>
    </rPh>
    <rPh sb="4" eb="6">
      <t>シュルイ</t>
    </rPh>
    <phoneticPr fontId="3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</si>
  <si>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3"/>
  </si>
  <si>
    <t>１または２</t>
    <phoneticPr fontId="3"/>
  </si>
  <si>
    <t>階層の深さ</t>
    <rPh sb="0" eb="2">
      <t>カイソウ</t>
    </rPh>
    <rPh sb="3" eb="4">
      <t>フカ</t>
    </rPh>
    <phoneticPr fontId="3"/>
  </si>
  <si>
    <t>工事価格1</t>
    <rPh sb="0" eb="2">
      <t>コウジ</t>
    </rPh>
    <rPh sb="2" eb="4">
      <t>カカク</t>
    </rPh>
    <phoneticPr fontId="3"/>
  </si>
  <si>
    <t>工事価格</t>
    <rPh sb="0" eb="2">
      <t>コウジ</t>
    </rPh>
    <rPh sb="2" eb="4">
      <t>カカク</t>
    </rPh>
    <phoneticPr fontId="3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</si>
  <si>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3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</si>
  <si>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3"/>
  </si>
  <si>
    <t>1頁目１ページの明細行数</t>
    <rPh sb="1" eb="3">
      <t>ページメ</t>
    </rPh>
    <rPh sb="8" eb="10">
      <t>メイサイ</t>
    </rPh>
    <rPh sb="10" eb="12">
      <t>ギョウスウ</t>
    </rPh>
    <phoneticPr fontId="3"/>
  </si>
  <si>
    <t>コード表示区分</t>
    <rPh sb="3" eb="5">
      <t>ヒョウジ</t>
    </rPh>
    <rPh sb="5" eb="7">
      <t>クブン</t>
    </rPh>
    <phoneticPr fontId="3"/>
  </si>
  <si>
    <t>環境版区分</t>
    <rPh sb="0" eb="2">
      <t>カンキョウ</t>
    </rPh>
    <rPh sb="2" eb="3">
      <t>バン</t>
    </rPh>
    <rPh sb="3" eb="5">
      <t>クブン</t>
    </rPh>
    <phoneticPr fontId="3"/>
  </si>
  <si>
    <t>工事場所</t>
    <rPh sb="0" eb="2">
      <t>コウジ</t>
    </rPh>
    <rPh sb="2" eb="4">
      <t>バショ</t>
    </rPh>
    <phoneticPr fontId="3"/>
  </si>
  <si>
    <t>工事場所1</t>
    <rPh sb="0" eb="2">
      <t>コウジ</t>
    </rPh>
    <rPh sb="2" eb="4">
      <t>バショ</t>
    </rPh>
    <phoneticPr fontId="3"/>
  </si>
  <si>
    <t>×</t>
    <phoneticPr fontId="3"/>
  </si>
  <si>
    <t>工事名称</t>
    <rPh sb="0" eb="2">
      <t>コウジ</t>
    </rPh>
    <rPh sb="2" eb="4">
      <t>メイショウ</t>
    </rPh>
    <phoneticPr fontId="3"/>
  </si>
  <si>
    <t>初ページ</t>
    <rPh sb="0" eb="1">
      <t>ショ</t>
    </rPh>
    <phoneticPr fontId="3"/>
  </si>
  <si>
    <t>1ページ目のみ出力</t>
    <rPh sb="4" eb="5">
      <t>メ</t>
    </rPh>
    <rPh sb="7" eb="9">
      <t>シュツリョク</t>
    </rPh>
    <phoneticPr fontId="3"/>
  </si>
  <si>
    <t>工事名1</t>
    <rPh sb="0" eb="2">
      <t>コウジ</t>
    </rPh>
    <rPh sb="2" eb="3">
      <t>メイ</t>
    </rPh>
    <phoneticPr fontId="3"/>
  </si>
  <si>
    <t>2ページ目のみ出力</t>
    <rPh sb="4" eb="5">
      <t>メ</t>
    </rPh>
    <rPh sb="7" eb="9">
      <t>シュツリョク</t>
    </rPh>
    <phoneticPr fontId="3"/>
  </si>
  <si>
    <t>入札日</t>
    <rPh sb="0" eb="2">
      <t>ニュウサツ</t>
    </rPh>
    <rPh sb="2" eb="3">
      <t>ビ</t>
    </rPh>
    <phoneticPr fontId="3"/>
  </si>
  <si>
    <t>種目　変更</t>
    <rPh sb="0" eb="2">
      <t>シュモク</t>
    </rPh>
    <rPh sb="3" eb="5">
      <t>ヘンコウ</t>
    </rPh>
    <phoneticPr fontId="3"/>
  </si>
  <si>
    <t>数量　変更</t>
    <rPh sb="0" eb="2">
      <t>スウリョウ</t>
    </rPh>
    <rPh sb="3" eb="5">
      <t>ヘンコウ</t>
    </rPh>
    <phoneticPr fontId="3"/>
  </si>
  <si>
    <t>単位　変更</t>
    <rPh sb="0" eb="2">
      <t>タンイ</t>
    </rPh>
    <rPh sb="3" eb="5">
      <t>ヘンコウ</t>
    </rPh>
    <phoneticPr fontId="3"/>
  </si>
  <si>
    <t>単価　変更</t>
    <rPh sb="0" eb="2">
      <t>タンカ</t>
    </rPh>
    <rPh sb="3" eb="5">
      <t>ヘンコウ</t>
    </rPh>
    <phoneticPr fontId="3"/>
  </si>
  <si>
    <t>金額　変更</t>
    <rPh sb="0" eb="2">
      <t>キンガク</t>
    </rPh>
    <rPh sb="3" eb="5">
      <t>ヘンコウ</t>
    </rPh>
    <phoneticPr fontId="3"/>
  </si>
  <si>
    <t>共通仮設費行出力</t>
  </si>
  <si>
    <t>事業年度</t>
    <rPh sb="0" eb="2">
      <t>ジギョウ</t>
    </rPh>
    <rPh sb="2" eb="4">
      <t>ネンド</t>
    </rPh>
    <phoneticPr fontId="3"/>
  </si>
  <si>
    <t>工　事　場　所</t>
    <rPh sb="0" eb="1">
      <t>コウ</t>
    </rPh>
    <rPh sb="2" eb="3">
      <t>コト</t>
    </rPh>
    <rPh sb="4" eb="5">
      <t>バ</t>
    </rPh>
    <rPh sb="6" eb="7">
      <t>ショ</t>
    </rPh>
    <phoneticPr fontId="3"/>
  </si>
  <si>
    <t>工　事　概　要</t>
    <rPh sb="0" eb="1">
      <t>コウ</t>
    </rPh>
    <rPh sb="2" eb="3">
      <t>コト</t>
    </rPh>
    <rPh sb="4" eb="5">
      <t>オオムネ</t>
    </rPh>
    <rPh sb="6" eb="7">
      <t>ヨウ</t>
    </rPh>
    <phoneticPr fontId="3"/>
  </si>
  <si>
    <t>C</t>
    <phoneticPr fontId="3"/>
  </si>
  <si>
    <t>I</t>
    <phoneticPr fontId="3"/>
  </si>
  <si>
    <t>AA</t>
    <phoneticPr fontId="3"/>
  </si>
  <si>
    <t>値の数値によって02列(B列)目以降の列の結合をします。前半02は、開始列、後の06対照列数
例　階層の深さ3のときE,F,G,H列の結合
　　階層の深さ0のとき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8" eb="30">
      <t>ゼンハン</t>
    </rPh>
    <rPh sb="34" eb="36">
      <t>カイシ</t>
    </rPh>
    <rPh sb="36" eb="37">
      <t>レツ</t>
    </rPh>
    <rPh sb="38" eb="39">
      <t>アト</t>
    </rPh>
    <rPh sb="42" eb="44">
      <t>タイショウ</t>
    </rPh>
    <rPh sb="44" eb="46">
      <t>レツスウ</t>
    </rPh>
    <rPh sb="47" eb="48">
      <t>レイ</t>
    </rPh>
    <rPh sb="49" eb="51">
      <t>カイソウ</t>
    </rPh>
    <rPh sb="52" eb="53">
      <t>フカ</t>
    </rPh>
    <rPh sb="65" eb="66">
      <t>レツ</t>
    </rPh>
    <rPh sb="67" eb="69">
      <t>ケツゴウ</t>
    </rPh>
    <rPh sb="72" eb="74">
      <t>カイソウ</t>
    </rPh>
    <rPh sb="75" eb="76">
      <t>フカ</t>
    </rPh>
    <rPh sb="96" eb="97">
      <t>レツ</t>
    </rPh>
    <rPh sb="98" eb="100">
      <t>ケツゴウ</t>
    </rPh>
    <phoneticPr fontId="3"/>
  </si>
  <si>
    <t>値の数値によって02列(B列)目以降の列の結合をします。
例　階層の深さ3のときE,F,G,H列の結合
　　階層の深さ1のとき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9" eb="30">
      <t>レイ</t>
    </rPh>
    <rPh sb="31" eb="33">
      <t>カイソウ</t>
    </rPh>
    <rPh sb="34" eb="35">
      <t>フカ</t>
    </rPh>
    <rPh sb="47" eb="48">
      <t>レツ</t>
    </rPh>
    <rPh sb="49" eb="51">
      <t>ケツゴウ</t>
    </rPh>
    <rPh sb="54" eb="56">
      <t>カイソウ</t>
    </rPh>
    <rPh sb="57" eb="58">
      <t>フカ</t>
    </rPh>
    <rPh sb="78" eb="79">
      <t>レツ</t>
    </rPh>
    <rPh sb="80" eb="82">
      <t>ケツゴウ</t>
    </rPh>
    <phoneticPr fontId="3"/>
  </si>
  <si>
    <t xml:space="preserve">  工　事　名</t>
    <rPh sb="2" eb="3">
      <t>コウ</t>
    </rPh>
    <rPh sb="4" eb="5">
      <t>コト</t>
    </rPh>
    <rPh sb="6" eb="7">
      <t>メイ</t>
    </rPh>
    <phoneticPr fontId="3"/>
  </si>
  <si>
    <t>費目　工種　種別　細別</t>
    <rPh sb="0" eb="2">
      <t>ヒモク</t>
    </rPh>
    <rPh sb="3" eb="5">
      <t>コウシュ</t>
    </rPh>
    <rPh sb="6" eb="8">
      <t>シュベツ</t>
    </rPh>
    <rPh sb="9" eb="11">
      <t>サイベツ</t>
    </rPh>
    <phoneticPr fontId="3"/>
  </si>
  <si>
    <t>数　量</t>
    <rPh sb="0" eb="1">
      <t>カズ</t>
    </rPh>
    <rPh sb="2" eb="3">
      <t>リョウ</t>
    </rPh>
    <phoneticPr fontId="3"/>
  </si>
  <si>
    <t>単　価</t>
  </si>
  <si>
    <t>金　額</t>
    <rPh sb="0" eb="1">
      <t>キン</t>
    </rPh>
    <rPh sb="2" eb="3">
      <t>ガク</t>
    </rPh>
    <phoneticPr fontId="3"/>
  </si>
  <si>
    <t>摘　要</t>
    <rPh sb="0" eb="1">
      <t>テキ</t>
    </rPh>
    <rPh sb="2" eb="3">
      <t>ヨウ</t>
    </rPh>
    <phoneticPr fontId="3"/>
  </si>
  <si>
    <t>R</t>
    <phoneticPr fontId="3"/>
  </si>
  <si>
    <t>V</t>
    <phoneticPr fontId="3"/>
  </si>
  <si>
    <t>W</t>
    <phoneticPr fontId="3"/>
  </si>
  <si>
    <t>Ｌ</t>
    <phoneticPr fontId="3"/>
  </si>
  <si>
    <t>Ｌ</t>
    <phoneticPr fontId="3"/>
  </si>
  <si>
    <t>X</t>
    <phoneticPr fontId="3"/>
  </si>
  <si>
    <t>結合01_11</t>
    <rPh sb="0" eb="2">
      <t>ケツゴウ</t>
    </rPh>
    <phoneticPr fontId="3"/>
  </si>
  <si>
    <t>A1:S90</t>
    <phoneticPr fontId="3"/>
  </si>
  <si>
    <t>A91:S121</t>
    <phoneticPr fontId="3"/>
  </si>
  <si>
    <t>K</t>
    <phoneticPr fontId="3"/>
  </si>
  <si>
    <t>工期</t>
    <rPh sb="0" eb="2">
      <t>コウキ</t>
    </rPh>
    <phoneticPr fontId="3"/>
  </si>
  <si>
    <t>設　　　計　　　書</t>
    <rPh sb="0" eb="1">
      <t>セツ</t>
    </rPh>
    <rPh sb="4" eb="5">
      <t>ケイ</t>
    </rPh>
    <rPh sb="8" eb="9">
      <t>ショ</t>
    </rPh>
    <phoneticPr fontId="3"/>
  </si>
  <si>
    <t>提出</t>
    <rPh sb="0" eb="2">
      <t>テイシュツ</t>
    </rPh>
    <phoneticPr fontId="3"/>
  </si>
  <si>
    <t>適　用　年　版</t>
    <rPh sb="0" eb="1">
      <t>テキ</t>
    </rPh>
    <rPh sb="2" eb="3">
      <t>ヨウ</t>
    </rPh>
    <rPh sb="4" eb="5">
      <t>ネン</t>
    </rPh>
    <rPh sb="6" eb="7">
      <t>バン</t>
    </rPh>
    <phoneticPr fontId="3"/>
  </si>
  <si>
    <t>適　用　工　種</t>
    <rPh sb="0" eb="1">
      <t>テキ</t>
    </rPh>
    <rPh sb="2" eb="3">
      <t>ヨウ</t>
    </rPh>
    <rPh sb="4" eb="5">
      <t>コウ</t>
    </rPh>
    <rPh sb="6" eb="7">
      <t>タネ</t>
    </rPh>
    <phoneticPr fontId="3"/>
  </si>
  <si>
    <t>調　整　区　分</t>
    <rPh sb="0" eb="1">
      <t>チョウ</t>
    </rPh>
    <rPh sb="2" eb="3">
      <t>タダシ</t>
    </rPh>
    <rPh sb="4" eb="5">
      <t>ク</t>
    </rPh>
    <rPh sb="6" eb="7">
      <t>ブン</t>
    </rPh>
    <phoneticPr fontId="3"/>
  </si>
  <si>
    <t>　設　計　金　額</t>
    <rPh sb="1" eb="2">
      <t>セツ</t>
    </rPh>
    <rPh sb="3" eb="4">
      <t>ケイ</t>
    </rPh>
    <rPh sb="5" eb="6">
      <t>カネ</t>
    </rPh>
    <rPh sb="7" eb="8">
      <t>ガク</t>
    </rPh>
    <phoneticPr fontId="3"/>
  </si>
  <si>
    <t>内訳</t>
    <rPh sb="0" eb="2">
      <t>ウチワケ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</si>
  <si>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</si>
  <si>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工　　　　事　　　　価　　　　格</t>
    <rPh sb="0" eb="1">
      <t>コウ</t>
    </rPh>
    <rPh sb="5" eb="6">
      <t>コト</t>
    </rPh>
    <rPh sb="10" eb="11">
      <t>アタイ</t>
    </rPh>
    <rPh sb="15" eb="16">
      <t>カク</t>
    </rPh>
    <phoneticPr fontId="3"/>
  </si>
  <si>
    <t>工事合計1</t>
    <rPh sb="0" eb="2">
      <t>コウジ</t>
    </rPh>
    <rPh sb="2" eb="4">
      <t>ゴウケイ</t>
    </rPh>
    <phoneticPr fontId="3"/>
  </si>
  <si>
    <t>消費税1</t>
    <rPh sb="0" eb="3">
      <t>ショウヒゼイ</t>
    </rPh>
    <phoneticPr fontId="3"/>
  </si>
  <si>
    <t>工種名1</t>
    <phoneticPr fontId="3"/>
  </si>
  <si>
    <t>適用工種</t>
    <rPh sb="0" eb="2">
      <t>テキヨウ</t>
    </rPh>
    <phoneticPr fontId="3"/>
  </si>
  <si>
    <t>P</t>
    <phoneticPr fontId="3"/>
  </si>
  <si>
    <t>Ｒ</t>
    <phoneticPr fontId="3"/>
  </si>
  <si>
    <t>Ｆ</t>
    <phoneticPr fontId="3"/>
  </si>
  <si>
    <t>名　　称</t>
    <rPh sb="0" eb="1">
      <t>ナ</t>
    </rPh>
    <rPh sb="3" eb="4">
      <t>ショウ</t>
    </rPh>
    <phoneticPr fontId="3"/>
  </si>
  <si>
    <t>G</t>
    <phoneticPr fontId="3"/>
  </si>
  <si>
    <t>合　計</t>
    <rPh sb="0" eb="1">
      <t>ゴウ</t>
    </rPh>
    <rPh sb="2" eb="3">
      <t>ケイ</t>
    </rPh>
    <phoneticPr fontId="3"/>
  </si>
  <si>
    <t>H</t>
    <phoneticPr fontId="3"/>
  </si>
  <si>
    <t>R</t>
    <phoneticPr fontId="3"/>
  </si>
  <si>
    <t>S</t>
    <phoneticPr fontId="3"/>
  </si>
  <si>
    <t>合計</t>
    <rPh sb="0" eb="1">
      <t>ゴウ</t>
    </rPh>
    <rPh sb="1" eb="2">
      <t>ケイ</t>
    </rPh>
    <phoneticPr fontId="3"/>
  </si>
  <si>
    <t>Ｆ</t>
    <phoneticPr fontId="3"/>
  </si>
  <si>
    <t>Ｄ</t>
    <phoneticPr fontId="3"/>
  </si>
  <si>
    <t>X</t>
    <phoneticPr fontId="3"/>
  </si>
  <si>
    <t>Y</t>
    <phoneticPr fontId="3"/>
  </si>
  <si>
    <t>AD</t>
    <phoneticPr fontId="3"/>
  </si>
  <si>
    <t>A</t>
    <phoneticPr fontId="3"/>
  </si>
  <si>
    <t>N</t>
    <phoneticPr fontId="3"/>
  </si>
  <si>
    <t>AC</t>
    <phoneticPr fontId="3"/>
  </si>
  <si>
    <t>L</t>
    <phoneticPr fontId="3"/>
  </si>
  <si>
    <t>F</t>
    <phoneticPr fontId="3"/>
  </si>
  <si>
    <t>U</t>
    <phoneticPr fontId="3"/>
  </si>
  <si>
    <t>AE</t>
    <phoneticPr fontId="3"/>
  </si>
  <si>
    <t>AS</t>
    <phoneticPr fontId="3"/>
  </si>
  <si>
    <t>AQ</t>
    <phoneticPr fontId="3"/>
  </si>
  <si>
    <t>BD</t>
    <phoneticPr fontId="3"/>
  </si>
  <si>
    <t>AO</t>
    <phoneticPr fontId="3"/>
  </si>
  <si>
    <t>BC</t>
    <phoneticPr fontId="3"/>
  </si>
  <si>
    <t>C</t>
    <phoneticPr fontId="3"/>
  </si>
  <si>
    <t>R</t>
    <phoneticPr fontId="3"/>
  </si>
  <si>
    <t>AM</t>
    <phoneticPr fontId="3"/>
  </si>
  <si>
    <t>AJ</t>
    <phoneticPr fontId="3"/>
  </si>
  <si>
    <t>AN</t>
    <phoneticPr fontId="3"/>
  </si>
  <si>
    <t>BB</t>
    <phoneticPr fontId="3"/>
  </si>
  <si>
    <t>AK</t>
    <phoneticPr fontId="3"/>
  </si>
  <si>
    <t>AI</t>
    <phoneticPr fontId="3"/>
  </si>
  <si>
    <t>W</t>
    <phoneticPr fontId="3"/>
  </si>
  <si>
    <t>AZ</t>
    <phoneticPr fontId="3"/>
  </si>
  <si>
    <t>BS</t>
    <phoneticPr fontId="3"/>
  </si>
  <si>
    <t>BL</t>
    <phoneticPr fontId="3"/>
  </si>
  <si>
    <t>T</t>
    <phoneticPr fontId="3"/>
  </si>
  <si>
    <t>D</t>
    <phoneticPr fontId="3"/>
  </si>
  <si>
    <t>AL</t>
    <phoneticPr fontId="3"/>
  </si>
  <si>
    <t>BE</t>
    <phoneticPr fontId="3"/>
  </si>
  <si>
    <t>BJ</t>
    <phoneticPr fontId="3"/>
  </si>
  <si>
    <t>BG</t>
    <phoneticPr fontId="3"/>
  </si>
  <si>
    <t>AR</t>
    <phoneticPr fontId="3"/>
  </si>
  <si>
    <t>BK</t>
    <phoneticPr fontId="3"/>
  </si>
  <si>
    <t>BH</t>
    <phoneticPr fontId="3"/>
  </si>
  <si>
    <t>BF</t>
    <phoneticPr fontId="3"/>
  </si>
  <si>
    <t>A31:N60</t>
    <phoneticPr fontId="3"/>
  </si>
  <si>
    <t>O</t>
    <phoneticPr fontId="3"/>
  </si>
  <si>
    <t>L</t>
    <phoneticPr fontId="3"/>
  </si>
  <si>
    <t>T</t>
    <phoneticPr fontId="3"/>
  </si>
  <si>
    <t>A1:N30</t>
    <phoneticPr fontId="3"/>
  </si>
  <si>
    <t>内訳書</t>
    <rPh sb="0" eb="2">
      <t>ウチワケ</t>
    </rPh>
    <rPh sb="2" eb="3">
      <t>ショ</t>
    </rPh>
    <phoneticPr fontId="3"/>
  </si>
  <si>
    <t>L</t>
    <phoneticPr fontId="3"/>
  </si>
  <si>
    <t>AN</t>
    <phoneticPr fontId="3"/>
  </si>
  <si>
    <t>BL</t>
    <phoneticPr fontId="3"/>
  </si>
  <si>
    <t>BG</t>
    <phoneticPr fontId="3"/>
  </si>
  <si>
    <t>CD</t>
    <phoneticPr fontId="3"/>
  </si>
  <si>
    <t>BA</t>
    <phoneticPr fontId="3"/>
  </si>
  <si>
    <t>BX</t>
    <phoneticPr fontId="3"/>
  </si>
  <si>
    <t>AT</t>
    <phoneticPr fontId="3"/>
  </si>
  <si>
    <t>BR</t>
    <phoneticPr fontId="3"/>
  </si>
  <si>
    <t>AO</t>
    <phoneticPr fontId="3"/>
  </si>
  <si>
    <t>BM</t>
    <phoneticPr fontId="3"/>
  </si>
  <si>
    <t>AZ</t>
    <phoneticPr fontId="3"/>
  </si>
  <si>
    <t>BW</t>
    <phoneticPr fontId="3"/>
  </si>
  <si>
    <t>AG</t>
    <phoneticPr fontId="3"/>
  </si>
  <si>
    <t>AQ</t>
    <phoneticPr fontId="3"/>
  </si>
  <si>
    <t>BO</t>
    <phoneticPr fontId="3"/>
  </si>
  <si>
    <t>AR</t>
    <phoneticPr fontId="3"/>
  </si>
  <si>
    <t>BP</t>
    <phoneticPr fontId="3"/>
  </si>
  <si>
    <t>AX</t>
    <phoneticPr fontId="3"/>
  </si>
  <si>
    <t>BU</t>
    <phoneticPr fontId="3"/>
  </si>
  <si>
    <t>AY</t>
    <phoneticPr fontId="3"/>
  </si>
  <si>
    <t>BV</t>
    <phoneticPr fontId="3"/>
  </si>
  <si>
    <t>AM</t>
    <phoneticPr fontId="3"/>
  </si>
  <si>
    <t>A</t>
    <phoneticPr fontId="3"/>
  </si>
  <si>
    <t>P</t>
    <phoneticPr fontId="3"/>
  </si>
  <si>
    <t>N</t>
    <phoneticPr fontId="3"/>
  </si>
  <si>
    <t>AC</t>
    <phoneticPr fontId="3"/>
  </si>
  <si>
    <t>L</t>
    <phoneticPr fontId="3"/>
  </si>
  <si>
    <t>AA</t>
    <phoneticPr fontId="3"/>
  </si>
  <si>
    <t>F</t>
    <phoneticPr fontId="3"/>
  </si>
  <si>
    <t>U</t>
    <phoneticPr fontId="3"/>
  </si>
  <si>
    <t>AE</t>
    <phoneticPr fontId="3"/>
  </si>
  <si>
    <t>AS</t>
    <phoneticPr fontId="3"/>
  </si>
  <si>
    <t>AQ</t>
    <phoneticPr fontId="3"/>
  </si>
  <si>
    <t>BD</t>
    <phoneticPr fontId="3"/>
  </si>
  <si>
    <t>AF</t>
    <phoneticPr fontId="3"/>
  </si>
  <si>
    <t>AT</t>
    <phoneticPr fontId="3"/>
  </si>
  <si>
    <t>AO</t>
    <phoneticPr fontId="3"/>
  </si>
  <si>
    <t>BC</t>
    <phoneticPr fontId="3"/>
  </si>
  <si>
    <t>C</t>
    <phoneticPr fontId="3"/>
  </si>
  <si>
    <t>R</t>
    <phoneticPr fontId="3"/>
  </si>
  <si>
    <t>AG</t>
    <phoneticPr fontId="3"/>
  </si>
  <si>
    <t>AU</t>
    <phoneticPr fontId="3"/>
  </si>
  <si>
    <t>AH</t>
    <phoneticPr fontId="3"/>
  </si>
  <si>
    <t>AV</t>
    <phoneticPr fontId="3"/>
  </si>
  <si>
    <t>AM</t>
    <phoneticPr fontId="3"/>
  </si>
  <si>
    <t>BA</t>
    <phoneticPr fontId="3"/>
  </si>
  <si>
    <t>AJ</t>
    <phoneticPr fontId="3"/>
  </si>
  <si>
    <t>AX</t>
    <phoneticPr fontId="3"/>
  </si>
  <si>
    <t>AN</t>
    <phoneticPr fontId="3"/>
  </si>
  <si>
    <t>BB</t>
    <phoneticPr fontId="3"/>
  </si>
  <si>
    <t>-</t>
    <phoneticPr fontId="3"/>
  </si>
  <si>
    <t>AK</t>
    <phoneticPr fontId="3"/>
  </si>
  <si>
    <t>AY</t>
    <phoneticPr fontId="3"/>
  </si>
  <si>
    <t>AI</t>
    <phoneticPr fontId="3"/>
  </si>
  <si>
    <t>AW</t>
    <phoneticPr fontId="3"/>
  </si>
  <si>
    <t>AO</t>
    <phoneticPr fontId="3"/>
  </si>
  <si>
    <t>Ｌ</t>
    <phoneticPr fontId="3"/>
  </si>
  <si>
    <t>○</t>
    <phoneticPr fontId="3"/>
  </si>
  <si>
    <t>BC</t>
    <phoneticPr fontId="3"/>
  </si>
</sst>
</file>

<file path=xl/styles.xml><?xml version="1.0" encoding="utf-8"?>
<styleSheet xmlns="http://schemas.openxmlformats.org/spreadsheetml/2006/main">
  <numFmts count="5">
    <numFmt numFmtId="5" formatCode="&quot;¥&quot;#,##0;&quot;¥&quot;\-#,##0"/>
    <numFmt numFmtId="176" formatCode="#,###"/>
    <numFmt numFmtId="177" formatCode="#,##0.###"/>
    <numFmt numFmtId="178" formatCode="gggee&quot;年&quot;&quot;度&quot;"/>
    <numFmt numFmtId="179" formatCode="#.####"/>
  </numFmts>
  <fonts count="28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b/>
      <u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22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4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9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6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40" fontId="0" fillId="2" borderId="6" xfId="1" applyNumberFormat="1" applyFont="1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2" fillId="2" borderId="3" xfId="0" applyFont="1" applyFill="1" applyBorder="1"/>
    <xf numFmtId="40" fontId="2" fillId="2" borderId="5" xfId="1" applyNumberFormat="1" applyFont="1" applyFill="1" applyBorder="1"/>
    <xf numFmtId="0" fontId="2" fillId="2" borderId="9" xfId="0" applyFont="1" applyFill="1" applyBorder="1"/>
    <xf numFmtId="40" fontId="2" fillId="2" borderId="10" xfId="1" applyNumberFormat="1" applyFont="1" applyFill="1" applyBorder="1"/>
    <xf numFmtId="0" fontId="2" fillId="2" borderId="11" xfId="0" applyFont="1" applyFill="1" applyBorder="1"/>
    <xf numFmtId="40" fontId="2" fillId="2" borderId="6" xfId="1" applyNumberFormat="1" applyFont="1" applyFill="1" applyBorder="1"/>
    <xf numFmtId="0" fontId="0" fillId="2" borderId="7" xfId="0" applyFill="1" applyBorder="1"/>
    <xf numFmtId="40" fontId="0" fillId="2" borderId="8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4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0" borderId="9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0" fontId="0" fillId="0" borderId="14" xfId="0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0" fontId="0" fillId="3" borderId="9" xfId="0" applyFill="1" applyBorder="1"/>
    <xf numFmtId="0" fontId="0" fillId="0" borderId="13" xfId="0" applyBorder="1"/>
    <xf numFmtId="0" fontId="2" fillId="0" borderId="25" xfId="0" applyFont="1" applyFill="1" applyBorder="1"/>
    <xf numFmtId="0" fontId="5" fillId="0" borderId="0" xfId="0" applyFont="1" applyAlignment="1">
      <alignment vertical="center"/>
    </xf>
    <xf numFmtId="0" fontId="0" fillId="0" borderId="22" xfId="0" applyFill="1" applyBorder="1" applyAlignment="1">
      <alignment vertical="top" wrapText="1"/>
    </xf>
    <xf numFmtId="0" fontId="0" fillId="0" borderId="12" xfId="0" applyFill="1" applyBorder="1"/>
    <xf numFmtId="0" fontId="0" fillId="0" borderId="28" xfId="0" applyFill="1" applyBorder="1"/>
    <xf numFmtId="0" fontId="5" fillId="0" borderId="0" xfId="0" applyFont="1" applyAlignment="1">
      <alignment horizontal="center"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2" borderId="45" xfId="0" applyFill="1" applyBorder="1"/>
    <xf numFmtId="0" fontId="0" fillId="0" borderId="46" xfId="0" applyFill="1" applyBorder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0" fillId="0" borderId="47" xfId="0" applyFill="1" applyBorder="1"/>
    <xf numFmtId="0" fontId="0" fillId="0" borderId="47" xfId="0" applyBorder="1"/>
    <xf numFmtId="0" fontId="0" fillId="0" borderId="0" xfId="0" applyAlignment="1"/>
    <xf numFmtId="0" fontId="11" fillId="0" borderId="0" xfId="0" applyFont="1" applyAlignment="1">
      <alignment horizontal="center" vertical="top"/>
    </xf>
    <xf numFmtId="0" fontId="0" fillId="0" borderId="48" xfId="0" applyFill="1" applyBorder="1"/>
    <xf numFmtId="0" fontId="0" fillId="0" borderId="49" xfId="0" applyBorder="1"/>
    <xf numFmtId="0" fontId="0" fillId="0" borderId="0" xfId="0" applyAlignment="1">
      <alignment vertical="top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58" fontId="11" fillId="0" borderId="0" xfId="0" applyNumberFormat="1" applyFont="1" applyAlignment="1">
      <alignment horizontal="left"/>
    </xf>
    <xf numFmtId="58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17" fillId="0" borderId="0" xfId="0" applyFont="1" applyAlignment="1"/>
    <xf numFmtId="5" fontId="9" fillId="0" borderId="0" xfId="0" applyNumberFormat="1" applyFont="1" applyAlignment="1"/>
    <xf numFmtId="0" fontId="14" fillId="0" borderId="0" xfId="0" applyFont="1" applyAlignment="1"/>
    <xf numFmtId="0" fontId="10" fillId="0" borderId="0" xfId="0" applyFont="1" applyAlignment="1"/>
    <xf numFmtId="0" fontId="0" fillId="0" borderId="0" xfId="0" applyBorder="1" applyAlignment="1"/>
    <xf numFmtId="0" fontId="0" fillId="0" borderId="0" xfId="0" applyAlignment="1">
      <alignment vertical="center"/>
    </xf>
    <xf numFmtId="58" fontId="11" fillId="0" borderId="0" xfId="0" applyNumberFormat="1" applyFont="1" applyFill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0" fontId="7" fillId="0" borderId="0" xfId="2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177" fontId="7" fillId="0" borderId="0" xfId="1" applyNumberFormat="1" applyFont="1" applyBorder="1" applyAlignment="1">
      <alignment vertical="center"/>
    </xf>
    <xf numFmtId="38" fontId="7" fillId="0" borderId="0" xfId="1" applyFont="1" applyBorder="1" applyAlignment="1">
      <alignment horizontal="center" vertical="center"/>
    </xf>
    <xf numFmtId="0" fontId="15" fillId="0" borderId="0" xfId="0" applyFont="1" applyBorder="1" applyAlignment="1"/>
    <xf numFmtId="3" fontId="15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vertical="center"/>
    </xf>
    <xf numFmtId="0" fontId="22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23" fillId="0" borderId="0" xfId="0" applyFont="1" applyBorder="1" applyAlignment="1">
      <alignment horizontal="center"/>
    </xf>
    <xf numFmtId="0" fontId="0" fillId="0" borderId="48" xfId="0" applyBorder="1" applyAlignment="1"/>
    <xf numFmtId="178" fontId="19" fillId="0" borderId="18" xfId="0" applyNumberFormat="1" applyFont="1" applyBorder="1" applyAlignment="1">
      <alignment horizontal="left" vertical="center"/>
    </xf>
    <xf numFmtId="0" fontId="0" fillId="0" borderId="38" xfId="0" applyBorder="1" applyAlignment="1"/>
    <xf numFmtId="0" fontId="0" fillId="0" borderId="38" xfId="0" applyBorder="1"/>
    <xf numFmtId="58" fontId="19" fillId="0" borderId="18" xfId="0" applyNumberFormat="1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0" fillId="0" borderId="18" xfId="0" applyBorder="1" applyAlignment="1"/>
    <xf numFmtId="0" fontId="13" fillId="0" borderId="38" xfId="0" applyFont="1" applyBorder="1" applyAlignment="1">
      <alignment horizontal="left" wrapText="1"/>
    </xf>
    <xf numFmtId="0" fontId="0" fillId="0" borderId="38" xfId="0" applyBorder="1" applyAlignment="1">
      <alignment wrapText="1"/>
    </xf>
    <xf numFmtId="0" fontId="13" fillId="0" borderId="38" xfId="0" applyFont="1" applyBorder="1" applyAlignment="1">
      <alignment horizontal="left"/>
    </xf>
    <xf numFmtId="0" fontId="0" fillId="0" borderId="14" xfId="0" applyBorder="1" applyAlignment="1"/>
    <xf numFmtId="0" fontId="13" fillId="0" borderId="38" xfId="0" applyFont="1" applyBorder="1" applyAlignment="1">
      <alignment wrapText="1"/>
    </xf>
    <xf numFmtId="0" fontId="0" fillId="0" borderId="14" xfId="0" applyBorder="1" applyAlignment="1">
      <alignment wrapText="1"/>
    </xf>
    <xf numFmtId="0" fontId="5" fillId="0" borderId="38" xfId="0" applyFont="1" applyBorder="1" applyAlignment="1">
      <alignment vertical="center"/>
    </xf>
    <xf numFmtId="0" fontId="13" fillId="0" borderId="14" xfId="0" applyFont="1" applyBorder="1" applyAlignment="1">
      <alignment wrapText="1"/>
    </xf>
    <xf numFmtId="0" fontId="14" fillId="0" borderId="38" xfId="0" applyFont="1" applyBorder="1" applyAlignment="1">
      <alignment vertical="top"/>
    </xf>
    <xf numFmtId="0" fontId="14" fillId="0" borderId="38" xfId="0" applyFont="1" applyBorder="1" applyAlignment="1"/>
    <xf numFmtId="0" fontId="11" fillId="0" borderId="38" xfId="0" applyFont="1" applyBorder="1" applyAlignment="1"/>
    <xf numFmtId="58" fontId="11" fillId="0" borderId="38" xfId="0" applyNumberFormat="1" applyFont="1" applyBorder="1" applyAlignment="1"/>
    <xf numFmtId="0" fontId="11" fillId="0" borderId="14" xfId="0" applyFont="1" applyBorder="1" applyAlignment="1"/>
    <xf numFmtId="0" fontId="11" fillId="0" borderId="38" xfId="0" applyFont="1" applyBorder="1" applyAlignment="1">
      <alignment wrapText="1"/>
    </xf>
    <xf numFmtId="0" fontId="6" fillId="0" borderId="18" xfId="0" applyFont="1" applyBorder="1" applyAlignment="1">
      <alignment horizontal="center" vertical="center"/>
    </xf>
    <xf numFmtId="0" fontId="14" fillId="0" borderId="38" xfId="0" applyFont="1" applyBorder="1" applyAlignment="1">
      <alignment horizontal="left"/>
    </xf>
    <xf numFmtId="0" fontId="0" fillId="0" borderId="38" xfId="0" applyBorder="1" applyAlignment="1">
      <alignment horizontal="left"/>
    </xf>
    <xf numFmtId="0" fontId="14" fillId="0" borderId="14" xfId="0" applyFont="1" applyBorder="1" applyAlignment="1"/>
    <xf numFmtId="0" fontId="0" fillId="0" borderId="50" xfId="0" applyBorder="1" applyAlignment="1"/>
    <xf numFmtId="0" fontId="0" fillId="0" borderId="50" xfId="0" applyBorder="1"/>
    <xf numFmtId="5" fontId="21" fillId="0" borderId="23" xfId="0" applyNumberFormat="1" applyFont="1" applyBorder="1" applyAlignment="1">
      <alignment horizontal="right"/>
    </xf>
    <xf numFmtId="5" fontId="21" fillId="0" borderId="28" xfId="0" applyNumberFormat="1" applyFont="1" applyBorder="1" applyAlignment="1">
      <alignment horizontal="right"/>
    </xf>
    <xf numFmtId="0" fontId="11" fillId="0" borderId="48" xfId="0" applyFont="1" applyBorder="1" applyAlignment="1"/>
    <xf numFmtId="0" fontId="0" fillId="0" borderId="28" xfId="0" applyBorder="1"/>
    <xf numFmtId="0" fontId="6" fillId="0" borderId="48" xfId="0" applyFont="1" applyBorder="1" applyAlignment="1"/>
    <xf numFmtId="0" fontId="11" fillId="0" borderId="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3" fontId="11" fillId="0" borderId="18" xfId="0" applyNumberFormat="1" applyFont="1" applyBorder="1" applyAlignment="1"/>
    <xf numFmtId="176" fontId="11" fillId="0" borderId="14" xfId="0" applyNumberFormat="1" applyFont="1" applyBorder="1" applyAlignment="1"/>
    <xf numFmtId="3" fontId="11" fillId="0" borderId="1" xfId="0" applyNumberFormat="1" applyFont="1" applyBorder="1" applyAlignment="1"/>
    <xf numFmtId="0" fontId="11" fillId="0" borderId="1" xfId="0" applyFont="1" applyBorder="1" applyAlignment="1"/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40" xfId="0" applyFont="1" applyBorder="1" applyAlignment="1">
      <alignment horizontal="left" vertical="center"/>
    </xf>
    <xf numFmtId="0" fontId="11" fillId="0" borderId="50" xfId="0" applyFont="1" applyBorder="1" applyAlignment="1">
      <alignment horizontal="left" vertical="center"/>
    </xf>
    <xf numFmtId="0" fontId="11" fillId="0" borderId="23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51" xfId="0" applyFont="1" applyBorder="1" applyAlignment="1">
      <alignment vertical="center"/>
    </xf>
    <xf numFmtId="0" fontId="11" fillId="0" borderId="51" xfId="0" applyFont="1" applyBorder="1" applyAlignment="1">
      <alignment horizontal="left" vertical="top"/>
    </xf>
    <xf numFmtId="0" fontId="11" fillId="0" borderId="51" xfId="0" applyFont="1" applyBorder="1" applyAlignment="1">
      <alignment horizontal="left" vertical="top" wrapText="1"/>
    </xf>
    <xf numFmtId="0" fontId="16" fillId="0" borderId="51" xfId="0" applyFont="1" applyBorder="1" applyAlignment="1"/>
    <xf numFmtId="0" fontId="16" fillId="0" borderId="13" xfId="0" applyFont="1" applyBorder="1" applyAlignment="1"/>
    <xf numFmtId="3" fontId="11" fillId="0" borderId="52" xfId="0" applyNumberFormat="1" applyFont="1" applyBorder="1" applyAlignment="1"/>
    <xf numFmtId="0" fontId="5" fillId="0" borderId="18" xfId="0" applyFont="1" applyBorder="1" applyAlignment="1">
      <alignment vertical="center"/>
    </xf>
    <xf numFmtId="3" fontId="11" fillId="0" borderId="17" xfId="0" applyNumberFormat="1" applyFont="1" applyBorder="1" applyAlignment="1"/>
    <xf numFmtId="3" fontId="23" fillId="0" borderId="18" xfId="0" applyNumberFormat="1" applyFont="1" applyBorder="1" applyAlignment="1">
      <alignment horizontal="right"/>
    </xf>
    <xf numFmtId="179" fontId="23" fillId="0" borderId="14" xfId="0" applyNumberFormat="1" applyFont="1" applyBorder="1" applyAlignment="1">
      <alignment horizontal="left"/>
    </xf>
    <xf numFmtId="3" fontId="11" fillId="0" borderId="18" xfId="0" applyNumberFormat="1" applyFont="1" applyBorder="1" applyAlignment="1">
      <alignment horizontal="right"/>
    </xf>
    <xf numFmtId="179" fontId="11" fillId="0" borderId="14" xfId="0" applyNumberFormat="1" applyFont="1" applyBorder="1" applyAlignment="1">
      <alignment horizontal="left"/>
    </xf>
    <xf numFmtId="0" fontId="23" fillId="0" borderId="23" xfId="0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179" fontId="11" fillId="0" borderId="13" xfId="0" applyNumberFormat="1" applyFont="1" applyBorder="1" applyAlignment="1">
      <alignment horizontal="left"/>
    </xf>
    <xf numFmtId="179" fontId="11" fillId="0" borderId="28" xfId="0" applyNumberFormat="1" applyFont="1" applyBorder="1" applyAlignment="1">
      <alignment horizontal="left"/>
    </xf>
    <xf numFmtId="3" fontId="11" fillId="0" borderId="48" xfId="0" applyNumberFormat="1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11" fillId="0" borderId="5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3" fontId="11" fillId="0" borderId="18" xfId="3" applyNumberFormat="1" applyFont="1" applyBorder="1" applyAlignment="1">
      <alignment horizontal="right"/>
    </xf>
    <xf numFmtId="3" fontId="24" fillId="0" borderId="1" xfId="0" applyNumberFormat="1" applyFont="1" applyBorder="1" applyAlignment="1"/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3" fontId="24" fillId="0" borderId="18" xfId="3" applyNumberFormat="1" applyFont="1" applyBorder="1" applyAlignment="1">
      <alignment horizontal="right"/>
    </xf>
    <xf numFmtId="179" fontId="24" fillId="0" borderId="14" xfId="0" applyNumberFormat="1" applyFont="1" applyBorder="1" applyAlignment="1">
      <alignment horizontal="left"/>
    </xf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50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48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48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51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59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60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0" fontId="0" fillId="2" borderId="43" xfId="0" applyFill="1" applyBorder="1" applyAlignment="1">
      <alignment horizontal="center" wrapText="1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0" borderId="48" xfId="0" applyBorder="1" applyAlignment="1"/>
    <xf numFmtId="0" fontId="0" fillId="0" borderId="0" xfId="0" applyAlignment="1"/>
    <xf numFmtId="0" fontId="0" fillId="2" borderId="61" xfId="0" applyFill="1" applyBorder="1" applyAlignment="1">
      <alignment horizontal="center"/>
    </xf>
    <xf numFmtId="0" fontId="19" fillId="0" borderId="65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28" xfId="0" applyBorder="1" applyAlignment="1"/>
    <xf numFmtId="0" fontId="22" fillId="0" borderId="0" xfId="0" applyFont="1" applyBorder="1" applyAlignment="1"/>
    <xf numFmtId="0" fontId="19" fillId="0" borderId="65" xfId="0" applyFont="1" applyBorder="1" applyAlignment="1">
      <alignment vertical="center"/>
    </xf>
    <xf numFmtId="0" fontId="19" fillId="0" borderId="66" xfId="0" applyFont="1" applyBorder="1" applyAlignment="1">
      <alignment vertical="center"/>
    </xf>
    <xf numFmtId="0" fontId="19" fillId="0" borderId="67" xfId="0" applyFont="1" applyBorder="1" applyAlignment="1">
      <alignment vertical="center"/>
    </xf>
    <xf numFmtId="0" fontId="19" fillId="0" borderId="62" xfId="0" applyFont="1" applyBorder="1" applyAlignment="1">
      <alignment vertical="center"/>
    </xf>
    <xf numFmtId="0" fontId="19" fillId="0" borderId="63" xfId="0" applyFont="1" applyBorder="1" applyAlignment="1">
      <alignment vertical="center"/>
    </xf>
    <xf numFmtId="0" fontId="19" fillId="0" borderId="64" xfId="0" applyFont="1" applyBorder="1" applyAlignment="1">
      <alignment vertical="center"/>
    </xf>
    <xf numFmtId="5" fontId="21" fillId="0" borderId="0" xfId="0" applyNumberFormat="1" applyFont="1" applyBorder="1" applyAlignment="1">
      <alignment horizontal="right"/>
    </xf>
    <xf numFmtId="0" fontId="11" fillId="0" borderId="18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6" fillId="0" borderId="65" xfId="0" applyFont="1" applyBorder="1" applyAlignment="1">
      <alignment horizontal="left" vertical="center"/>
    </xf>
    <xf numFmtId="0" fontId="0" fillId="0" borderId="66" xfId="0" applyBorder="1" applyAlignment="1">
      <alignment horizontal="left"/>
    </xf>
    <xf numFmtId="0" fontId="0" fillId="0" borderId="67" xfId="0" applyBorder="1" applyAlignment="1">
      <alignment horizontal="left"/>
    </xf>
    <xf numFmtId="0" fontId="18" fillId="0" borderId="68" xfId="0" applyFont="1" applyBorder="1" applyAlignment="1">
      <alignment horizontal="center" vertical="center"/>
    </xf>
    <xf numFmtId="0" fontId="0" fillId="0" borderId="69" xfId="0" applyBorder="1" applyAlignment="1"/>
    <xf numFmtId="0" fontId="0" fillId="0" borderId="70" xfId="0" applyBorder="1" applyAlignment="1"/>
    <xf numFmtId="0" fontId="0" fillId="0" borderId="71" xfId="0" applyBorder="1" applyAlignment="1"/>
    <xf numFmtId="0" fontId="0" fillId="0" borderId="72" xfId="0" applyBorder="1" applyAlignment="1"/>
    <xf numFmtId="0" fontId="0" fillId="0" borderId="73" xfId="0" applyBorder="1" applyAlignment="1"/>
    <xf numFmtId="0" fontId="0" fillId="0" borderId="74" xfId="0" applyBorder="1" applyAlignment="1"/>
    <xf numFmtId="0" fontId="0" fillId="0" borderId="75" xfId="0" applyBorder="1" applyAlignment="1"/>
    <xf numFmtId="0" fontId="0" fillId="0" borderId="76" xfId="0" applyBorder="1" applyAlignment="1"/>
    <xf numFmtId="0" fontId="6" fillId="0" borderId="65" xfId="0" applyFont="1" applyBorder="1" applyAlignment="1">
      <alignment vertical="center"/>
    </xf>
    <xf numFmtId="0" fontId="6" fillId="0" borderId="66" xfId="0" applyFont="1" applyBorder="1" applyAlignment="1">
      <alignment vertical="center"/>
    </xf>
    <xf numFmtId="0" fontId="6" fillId="0" borderId="6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78" fontId="19" fillId="0" borderId="38" xfId="0" applyNumberFormat="1" applyFont="1" applyBorder="1" applyAlignment="1">
      <alignment horizontal="left"/>
    </xf>
    <xf numFmtId="58" fontId="19" fillId="0" borderId="38" xfId="0" applyNumberFormat="1" applyFont="1" applyBorder="1" applyAlignment="1">
      <alignment horizontal="left" vertical="center"/>
    </xf>
    <xf numFmtId="0" fontId="20" fillId="0" borderId="40" xfId="0" applyFont="1" applyBorder="1" applyAlignment="1"/>
    <xf numFmtId="0" fontId="20" fillId="0" borderId="50" xfId="0" applyFont="1" applyBorder="1" applyAlignment="1"/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5" fontId="21" fillId="0" borderId="50" xfId="0" applyNumberFormat="1" applyFont="1" applyBorder="1" applyAlignment="1">
      <alignment horizontal="right"/>
    </xf>
    <xf numFmtId="0" fontId="11" fillId="0" borderId="48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28" xfId="0" applyBorder="1" applyAlignment="1">
      <alignment vertical="center"/>
    </xf>
    <xf numFmtId="0" fontId="11" fillId="0" borderId="40" xfId="0" applyFont="1" applyBorder="1" applyAlignment="1">
      <alignment horizontal="left" vertical="center"/>
    </xf>
    <xf numFmtId="0" fontId="0" fillId="0" borderId="50" xfId="0" applyBorder="1" applyAlignment="1">
      <alignment vertical="center"/>
    </xf>
    <xf numFmtId="0" fontId="0" fillId="0" borderId="23" xfId="0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0" fillId="0" borderId="51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48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0" fillId="0" borderId="51" xfId="0" applyBorder="1" applyAlignment="1"/>
    <xf numFmtId="0" fontId="0" fillId="0" borderId="13" xfId="0" applyBorder="1" applyAlignment="1"/>
  </cellXfs>
  <cellStyles count="5">
    <cellStyle name="桁区切り" xfId="1" builtinId="6"/>
    <cellStyle name="桁区切り 2" xfId="4"/>
    <cellStyle name="標準" xfId="0" builtinId="0"/>
    <cellStyle name="標準 2" xfId="3"/>
    <cellStyle name="標準_1-14～1-16路線推進器0.9　変更分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38</xdr:row>
      <xdr:rowOff>38100</xdr:rowOff>
    </xdr:from>
    <xdr:to>
      <xdr:col>17</xdr:col>
      <xdr:colOff>1076325</xdr:colOff>
      <xdr:row>38</xdr:row>
      <xdr:rowOff>38100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447675" y="13782675"/>
          <a:ext cx="70199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123825</xdr:colOff>
      <xdr:row>39</xdr:row>
      <xdr:rowOff>28575</xdr:rowOff>
    </xdr:from>
    <xdr:to>
      <xdr:col>17</xdr:col>
      <xdr:colOff>1066800</xdr:colOff>
      <xdr:row>39</xdr:row>
      <xdr:rowOff>28575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457325" y="14135100"/>
          <a:ext cx="6000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123825</xdr:colOff>
      <xdr:row>40</xdr:row>
      <xdr:rowOff>19050</xdr:rowOff>
    </xdr:from>
    <xdr:to>
      <xdr:col>17</xdr:col>
      <xdr:colOff>1066800</xdr:colOff>
      <xdr:row>40</xdr:row>
      <xdr:rowOff>19050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1457325" y="14478000"/>
          <a:ext cx="6000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0</xdr:row>
      <xdr:rowOff>0</xdr:rowOff>
    </xdr:from>
    <xdr:to>
      <xdr:col>12</xdr:col>
      <xdr:colOff>1076325</xdr:colOff>
      <xdr:row>0</xdr:row>
      <xdr:rowOff>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361950" y="0"/>
          <a:ext cx="65722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0</xdr:row>
      <xdr:rowOff>0</xdr:rowOff>
    </xdr:from>
    <xdr:to>
      <xdr:col>12</xdr:col>
      <xdr:colOff>1066800</xdr:colOff>
      <xdr:row>0</xdr:row>
      <xdr:rowOff>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1219200" y="0"/>
          <a:ext cx="57150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0</xdr:row>
      <xdr:rowOff>0</xdr:rowOff>
    </xdr:from>
    <xdr:to>
      <xdr:col>12</xdr:col>
      <xdr:colOff>1066800</xdr:colOff>
      <xdr:row>0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>
          <a:off x="1219200" y="0"/>
          <a:ext cx="57150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1:AA92"/>
  <sheetViews>
    <sheetView workbookViewId="0">
      <selection activeCell="I1" sqref="I1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3" t="s">
        <v>154</v>
      </c>
    </row>
    <row r="2" spans="1:27" ht="13.5" customHeight="1" thickBot="1">
      <c r="A2" s="62" t="s">
        <v>1</v>
      </c>
      <c r="B2" s="63" t="s">
        <v>67</v>
      </c>
      <c r="C2" t="s">
        <v>2</v>
      </c>
      <c r="F2" t="s">
        <v>78</v>
      </c>
      <c r="J2" t="s">
        <v>3</v>
      </c>
      <c r="S2" t="s">
        <v>130</v>
      </c>
    </row>
    <row r="3" spans="1:27" ht="28.5" customHeight="1" thickBot="1">
      <c r="A3" s="64"/>
      <c r="B3" s="111"/>
      <c r="D3" s="72" t="s">
        <v>18</v>
      </c>
      <c r="E3" s="73">
        <v>2.88</v>
      </c>
      <c r="F3" s="24"/>
      <c r="G3" s="72">
        <v>1</v>
      </c>
      <c r="H3" s="73">
        <v>13.5</v>
      </c>
      <c r="K3" s="78" t="s">
        <v>81</v>
      </c>
      <c r="L3" s="78" t="s">
        <v>83</v>
      </c>
      <c r="M3" s="282" t="s">
        <v>84</v>
      </c>
      <c r="N3" s="283"/>
      <c r="O3" s="283"/>
      <c r="P3" s="283"/>
      <c r="Q3" s="284"/>
      <c r="T3" s="78" t="s">
        <v>82</v>
      </c>
      <c r="U3" s="78" t="s">
        <v>83</v>
      </c>
      <c r="V3" s="253" t="s">
        <v>85</v>
      </c>
      <c r="W3" s="253"/>
      <c r="X3" s="253"/>
      <c r="Y3" s="253"/>
      <c r="Z3" s="253"/>
    </row>
    <row r="4" spans="1:27" ht="14.25" thickBot="1">
      <c r="A4" s="65"/>
      <c r="B4" s="60"/>
      <c r="D4" s="74" t="s">
        <v>19</v>
      </c>
      <c r="E4" s="75">
        <v>1.1299999999999999</v>
      </c>
      <c r="F4" s="24"/>
      <c r="G4" s="72">
        <v>2</v>
      </c>
      <c r="H4" s="73">
        <v>41.25</v>
      </c>
      <c r="K4" s="78" t="s">
        <v>88</v>
      </c>
      <c r="L4" s="78" t="s">
        <v>300</v>
      </c>
      <c r="M4" s="254" t="s">
        <v>64</v>
      </c>
      <c r="N4" s="255"/>
      <c r="O4" s="255"/>
      <c r="P4" s="255"/>
      <c r="Q4" s="256"/>
      <c r="T4" s="78" t="s">
        <v>86</v>
      </c>
      <c r="U4" s="78" t="s">
        <v>300</v>
      </c>
      <c r="V4" s="267" t="s">
        <v>64</v>
      </c>
      <c r="W4" s="267"/>
      <c r="X4" s="267"/>
      <c r="Y4" s="267"/>
      <c r="Z4" s="267"/>
    </row>
    <row r="5" spans="1:27" ht="14.25" thickBot="1">
      <c r="A5" s="65"/>
      <c r="B5" s="60"/>
      <c r="D5" s="74" t="s">
        <v>20</v>
      </c>
      <c r="E5" s="75">
        <v>1.1299999999999999</v>
      </c>
      <c r="F5" s="24"/>
      <c r="G5" s="72">
        <v>3</v>
      </c>
      <c r="H5" s="73">
        <v>25.5</v>
      </c>
      <c r="K5" s="78" t="s">
        <v>87</v>
      </c>
      <c r="L5" s="78" t="s">
        <v>301</v>
      </c>
      <c r="M5" s="257"/>
      <c r="N5" s="258"/>
      <c r="O5" s="258"/>
      <c r="P5" s="258"/>
      <c r="Q5" s="259"/>
      <c r="T5" s="78" t="s">
        <v>87</v>
      </c>
      <c r="U5" s="78" t="s">
        <v>301</v>
      </c>
      <c r="V5" s="267"/>
      <c r="W5" s="267"/>
      <c r="X5" s="267"/>
      <c r="Y5" s="267"/>
      <c r="Z5" s="267"/>
    </row>
    <row r="6" spans="1:27" ht="14.25" thickBot="1">
      <c r="A6" s="64" t="s">
        <v>65</v>
      </c>
      <c r="B6" s="69" t="s">
        <v>131</v>
      </c>
      <c r="D6" s="74" t="s">
        <v>21</v>
      </c>
      <c r="E6" s="75">
        <v>1.1299999999999999</v>
      </c>
      <c r="F6" s="24"/>
      <c r="G6" s="72">
        <v>4</v>
      </c>
      <c r="H6" s="75">
        <v>13.5</v>
      </c>
      <c r="K6" s="78" t="s">
        <v>45</v>
      </c>
      <c r="L6" s="78" t="s">
        <v>302</v>
      </c>
      <c r="M6" s="257"/>
      <c r="N6" s="258"/>
      <c r="O6" s="258"/>
      <c r="P6" s="258"/>
      <c r="Q6" s="259"/>
      <c r="T6" s="78" t="s">
        <v>45</v>
      </c>
      <c r="U6" s="78" t="s">
        <v>302</v>
      </c>
      <c r="V6" s="267"/>
      <c r="W6" s="267"/>
      <c r="X6" s="267"/>
      <c r="Y6" s="267"/>
      <c r="Z6" s="267"/>
    </row>
    <row r="7" spans="1:27" ht="14.25" thickBot="1">
      <c r="A7" s="65" t="s">
        <v>66</v>
      </c>
      <c r="B7" s="47" t="s">
        <v>119</v>
      </c>
      <c r="D7" s="74" t="s">
        <v>22</v>
      </c>
      <c r="E7" s="75">
        <v>1.1299999999999999</v>
      </c>
      <c r="F7" s="24"/>
      <c r="G7" s="72">
        <v>5</v>
      </c>
      <c r="H7" s="75">
        <v>13.5</v>
      </c>
      <c r="K7" s="78" t="s">
        <v>46</v>
      </c>
      <c r="L7" s="78" t="s">
        <v>303</v>
      </c>
      <c r="M7" s="257"/>
      <c r="N7" s="258"/>
      <c r="O7" s="258"/>
      <c r="P7" s="258"/>
      <c r="Q7" s="259"/>
      <c r="T7" s="78" t="s">
        <v>46</v>
      </c>
      <c r="U7" s="78" t="s">
        <v>303</v>
      </c>
      <c r="V7" s="267"/>
      <c r="W7" s="267"/>
      <c r="X7" s="267"/>
      <c r="Y7" s="267"/>
      <c r="Z7" s="267"/>
    </row>
    <row r="8" spans="1:27" ht="14.25" thickBot="1">
      <c r="A8" s="65" t="s">
        <v>74</v>
      </c>
      <c r="B8" s="47" t="s">
        <v>171</v>
      </c>
      <c r="D8" s="74" t="s">
        <v>23</v>
      </c>
      <c r="E8" s="75">
        <v>1.1299999999999999</v>
      </c>
      <c r="F8" s="24"/>
      <c r="G8" s="72">
        <v>6</v>
      </c>
      <c r="H8" s="75">
        <v>30.75</v>
      </c>
      <c r="K8" s="78" t="s">
        <v>100</v>
      </c>
      <c r="L8" s="78" t="s">
        <v>304</v>
      </c>
      <c r="M8" s="260"/>
      <c r="N8" s="261"/>
      <c r="O8" s="261"/>
      <c r="P8" s="261"/>
      <c r="Q8" s="262"/>
      <c r="T8" s="78" t="s">
        <v>127</v>
      </c>
      <c r="U8" s="78" t="s">
        <v>308</v>
      </c>
      <c r="V8" s="253"/>
      <c r="W8" s="253"/>
      <c r="X8" s="253"/>
      <c r="Y8" s="253"/>
      <c r="Z8" s="253"/>
    </row>
    <row r="9" spans="1:27" ht="14.25" thickBot="1">
      <c r="A9" s="65" t="s">
        <v>75</v>
      </c>
      <c r="B9" s="47" t="s">
        <v>228</v>
      </c>
      <c r="D9" s="74" t="s">
        <v>24</v>
      </c>
      <c r="E9" s="75">
        <v>1.1299999999999999</v>
      </c>
      <c r="F9" s="24"/>
      <c r="G9" s="72">
        <v>7</v>
      </c>
      <c r="H9" s="75">
        <v>14.25</v>
      </c>
      <c r="K9" s="78" t="s">
        <v>101</v>
      </c>
      <c r="L9" s="78" t="s">
        <v>305</v>
      </c>
      <c r="M9" s="260"/>
      <c r="N9" s="261"/>
      <c r="O9" s="261"/>
      <c r="P9" s="261"/>
      <c r="Q9" s="262"/>
      <c r="T9" s="78" t="s">
        <v>128</v>
      </c>
      <c r="U9" s="78" t="s">
        <v>309</v>
      </c>
      <c r="V9" s="253"/>
      <c r="W9" s="253"/>
      <c r="X9" s="253"/>
      <c r="Y9" s="253"/>
      <c r="Z9" s="253"/>
    </row>
    <row r="10" spans="1:27" ht="14.25" thickBot="1">
      <c r="A10" s="65" t="s">
        <v>72</v>
      </c>
      <c r="B10" s="47">
        <v>14</v>
      </c>
      <c r="D10" s="74" t="s">
        <v>25</v>
      </c>
      <c r="E10" s="75">
        <v>1.1299999999999999</v>
      </c>
      <c r="F10" s="24"/>
      <c r="G10" s="72">
        <v>8</v>
      </c>
      <c r="H10" s="75">
        <v>25.5</v>
      </c>
      <c r="K10" s="78" t="s">
        <v>10</v>
      </c>
      <c r="L10" s="78" t="s">
        <v>306</v>
      </c>
      <c r="M10" s="260"/>
      <c r="N10" s="263"/>
      <c r="O10" s="263"/>
      <c r="P10" s="263"/>
      <c r="Q10" s="262"/>
      <c r="U10" t="s">
        <v>310</v>
      </c>
    </row>
    <row r="11" spans="1:27" ht="14.25" thickBot="1">
      <c r="A11" s="65" t="s">
        <v>68</v>
      </c>
      <c r="B11" s="47">
        <v>2</v>
      </c>
      <c r="D11" s="74" t="s">
        <v>26</v>
      </c>
      <c r="E11" s="75">
        <v>1.1299999999999999</v>
      </c>
      <c r="F11" s="24"/>
      <c r="G11" s="72">
        <v>9</v>
      </c>
      <c r="H11" s="75">
        <v>55.5</v>
      </c>
      <c r="K11" s="78" t="s">
        <v>11</v>
      </c>
      <c r="L11" s="78" t="s">
        <v>307</v>
      </c>
      <c r="M11" s="264"/>
      <c r="N11" s="265"/>
      <c r="O11" s="265"/>
      <c r="P11" s="265"/>
      <c r="Q11" s="266"/>
      <c r="U11" t="s">
        <v>311</v>
      </c>
    </row>
    <row r="12" spans="1:27" ht="14.25" thickBot="1">
      <c r="A12" s="65" t="s">
        <v>69</v>
      </c>
      <c r="B12" s="47">
        <v>2</v>
      </c>
      <c r="D12" s="74" t="s">
        <v>27</v>
      </c>
      <c r="E12" s="75">
        <v>1.1299999999999999</v>
      </c>
      <c r="F12" s="24"/>
      <c r="G12" s="72">
        <v>10</v>
      </c>
      <c r="H12" s="75">
        <v>44.25</v>
      </c>
      <c r="K12" t="s">
        <v>186</v>
      </c>
      <c r="T12" t="s">
        <v>129</v>
      </c>
    </row>
    <row r="13" spans="1:27" ht="27.75" customHeight="1" thickBot="1">
      <c r="A13" s="66" t="s">
        <v>70</v>
      </c>
      <c r="B13" s="70">
        <v>1</v>
      </c>
      <c r="D13" s="74" t="s">
        <v>28</v>
      </c>
      <c r="E13" s="75">
        <v>14.88</v>
      </c>
      <c r="F13" s="24"/>
      <c r="G13" s="72">
        <v>11</v>
      </c>
      <c r="H13" s="75">
        <v>36.75</v>
      </c>
      <c r="K13" s="273" t="s">
        <v>155</v>
      </c>
      <c r="L13" s="274"/>
      <c r="M13" s="275" t="s">
        <v>156</v>
      </c>
      <c r="N13" s="276"/>
      <c r="O13" s="277"/>
      <c r="P13" s="278" t="s">
        <v>52</v>
      </c>
      <c r="Q13" s="268" t="s">
        <v>58</v>
      </c>
      <c r="R13" s="270" t="s">
        <v>59</v>
      </c>
      <c r="T13" s="273" t="s">
        <v>155</v>
      </c>
      <c r="U13" s="274"/>
      <c r="V13" s="275" t="s">
        <v>156</v>
      </c>
      <c r="W13" s="276"/>
      <c r="X13" s="277"/>
      <c r="Y13" s="278" t="s">
        <v>52</v>
      </c>
      <c r="Z13" s="268" t="s">
        <v>58</v>
      </c>
      <c r="AA13" s="270" t="s">
        <v>59</v>
      </c>
    </row>
    <row r="14" spans="1:27" ht="14.25" thickBot="1">
      <c r="A14" s="65" t="s">
        <v>114</v>
      </c>
      <c r="B14" s="47">
        <v>0</v>
      </c>
      <c r="D14" s="74" t="s">
        <v>29</v>
      </c>
      <c r="E14" s="75">
        <v>7.75</v>
      </c>
      <c r="F14" s="24"/>
      <c r="G14" s="72">
        <v>12</v>
      </c>
      <c r="H14" s="75">
        <v>76.5</v>
      </c>
      <c r="K14" s="97" t="s">
        <v>0</v>
      </c>
      <c r="L14" s="98"/>
      <c r="M14" s="97" t="s">
        <v>0</v>
      </c>
      <c r="N14" s="99"/>
      <c r="O14" s="98" t="s">
        <v>77</v>
      </c>
      <c r="P14" s="280"/>
      <c r="Q14" s="281"/>
      <c r="R14" s="272"/>
      <c r="T14" s="100" t="s">
        <v>0</v>
      </c>
      <c r="U14" s="101"/>
      <c r="V14" s="97" t="s">
        <v>0</v>
      </c>
      <c r="W14" s="99"/>
      <c r="X14" s="98" t="s">
        <v>77</v>
      </c>
      <c r="Y14" s="279"/>
      <c r="Z14" s="269"/>
      <c r="AA14" s="271"/>
    </row>
    <row r="15" spans="1:27" ht="27.75" thickBot="1">
      <c r="A15" s="66" t="s">
        <v>115</v>
      </c>
      <c r="B15" s="70">
        <v>0</v>
      </c>
      <c r="D15" s="74" t="s">
        <v>30</v>
      </c>
      <c r="E15" s="75">
        <v>7.88</v>
      </c>
      <c r="F15" s="24"/>
      <c r="G15" s="72">
        <v>13</v>
      </c>
      <c r="H15" s="75">
        <v>21</v>
      </c>
      <c r="K15" s="131" t="s">
        <v>197</v>
      </c>
      <c r="L15" s="132" t="s">
        <v>83</v>
      </c>
      <c r="M15" s="132" t="s">
        <v>194</v>
      </c>
      <c r="N15" s="132" t="s">
        <v>143</v>
      </c>
      <c r="O15" s="132">
        <v>7</v>
      </c>
      <c r="P15" s="132" t="s">
        <v>193</v>
      </c>
      <c r="Q15" s="132" t="s">
        <v>195</v>
      </c>
      <c r="R15" s="133" t="s">
        <v>196</v>
      </c>
      <c r="T15" s="112" t="s">
        <v>86</v>
      </c>
      <c r="U15" s="117" t="s">
        <v>300</v>
      </c>
      <c r="V15" s="112" t="s">
        <v>44</v>
      </c>
      <c r="W15" s="114" t="s">
        <v>220</v>
      </c>
      <c r="X15" s="113">
        <v>2</v>
      </c>
      <c r="Y15" s="115" t="s">
        <v>55</v>
      </c>
      <c r="Z15" s="116" t="s">
        <v>44</v>
      </c>
      <c r="AA15" s="44" t="s">
        <v>62</v>
      </c>
    </row>
    <row r="16" spans="1:27" ht="14.25" thickBot="1">
      <c r="A16" s="66" t="s">
        <v>189</v>
      </c>
      <c r="D16" s="74" t="s">
        <v>31</v>
      </c>
      <c r="E16" s="75">
        <v>3.88</v>
      </c>
      <c r="F16" s="24"/>
      <c r="G16" s="72">
        <v>14</v>
      </c>
      <c r="H16" s="75">
        <v>30.75</v>
      </c>
      <c r="K16" s="131" t="s">
        <v>192</v>
      </c>
      <c r="L16" s="132" t="s">
        <v>209</v>
      </c>
      <c r="M16" s="132" t="s">
        <v>191</v>
      </c>
      <c r="N16" s="132" t="s">
        <v>229</v>
      </c>
      <c r="O16" s="132">
        <v>8</v>
      </c>
      <c r="P16" s="132" t="s">
        <v>193</v>
      </c>
      <c r="Q16" s="132" t="s">
        <v>195</v>
      </c>
      <c r="R16" s="133" t="s">
        <v>196</v>
      </c>
      <c r="T16" s="4" t="s">
        <v>4</v>
      </c>
      <c r="U16" s="80" t="s">
        <v>313</v>
      </c>
      <c r="V16" s="8" t="s">
        <v>47</v>
      </c>
      <c r="W16" s="25" t="s">
        <v>149</v>
      </c>
      <c r="X16" s="9">
        <v>1</v>
      </c>
      <c r="Y16" s="19" t="s">
        <v>53</v>
      </c>
      <c r="Z16" s="5" t="s">
        <v>182</v>
      </c>
      <c r="AA16" s="6"/>
    </row>
    <row r="17" spans="1:27" ht="14.25" thickBot="1">
      <c r="A17" s="66" t="s">
        <v>190</v>
      </c>
      <c r="D17" s="74" t="s">
        <v>32</v>
      </c>
      <c r="E17" s="75">
        <v>8.25</v>
      </c>
      <c r="F17" s="24"/>
      <c r="G17" s="72">
        <v>15</v>
      </c>
      <c r="H17" s="75">
        <v>14.25</v>
      </c>
      <c r="K17" s="131" t="s">
        <v>184</v>
      </c>
      <c r="L17" s="132" t="s">
        <v>210</v>
      </c>
      <c r="M17" s="132" t="s">
        <v>185</v>
      </c>
      <c r="N17" s="132" t="s">
        <v>244</v>
      </c>
      <c r="O17" s="132">
        <v>39</v>
      </c>
      <c r="P17" s="132" t="s">
        <v>54</v>
      </c>
      <c r="Q17" s="132" t="s">
        <v>195</v>
      </c>
      <c r="R17" s="133" t="s">
        <v>198</v>
      </c>
      <c r="T17" s="10" t="s">
        <v>5</v>
      </c>
      <c r="U17" s="81" t="s">
        <v>314</v>
      </c>
      <c r="V17" s="10" t="s">
        <v>200</v>
      </c>
      <c r="W17" s="26"/>
      <c r="X17" s="11"/>
      <c r="Y17" s="17" t="s">
        <v>53</v>
      </c>
      <c r="Z17" s="1"/>
      <c r="AA17" s="11"/>
    </row>
    <row r="18" spans="1:27" ht="14.25" thickBot="1">
      <c r="A18" s="134" t="s">
        <v>187</v>
      </c>
      <c r="B18" s="135" t="s">
        <v>227</v>
      </c>
      <c r="D18" s="74" t="s">
        <v>33</v>
      </c>
      <c r="E18" s="75">
        <v>3.63</v>
      </c>
      <c r="F18" s="24"/>
      <c r="G18" s="72">
        <v>16</v>
      </c>
      <c r="H18" s="75">
        <v>13.5</v>
      </c>
      <c r="K18" s="55" t="s">
        <v>199</v>
      </c>
      <c r="L18" t="s">
        <v>312</v>
      </c>
      <c r="M18" s="55" t="s">
        <v>199</v>
      </c>
      <c r="N18" s="56" t="s">
        <v>139</v>
      </c>
      <c r="O18" s="56">
        <v>3</v>
      </c>
      <c r="P18" s="132" t="s">
        <v>54</v>
      </c>
      <c r="Q18" s="132" t="s">
        <v>195</v>
      </c>
      <c r="R18" s="133" t="s">
        <v>196</v>
      </c>
      <c r="T18" s="4" t="s">
        <v>6</v>
      </c>
      <c r="U18" s="80" t="s">
        <v>315</v>
      </c>
      <c r="V18" s="8" t="s">
        <v>47</v>
      </c>
      <c r="W18" s="25" t="s">
        <v>221</v>
      </c>
      <c r="X18" s="9">
        <v>1</v>
      </c>
      <c r="Y18" s="19" t="s">
        <v>53</v>
      </c>
      <c r="Z18" s="5" t="s">
        <v>182</v>
      </c>
      <c r="AA18" s="6"/>
    </row>
    <row r="19" spans="1:27" ht="14.25" thickBot="1">
      <c r="A19" s="65" t="s">
        <v>188</v>
      </c>
      <c r="B19" s="47">
        <v>14</v>
      </c>
      <c r="D19" s="74" t="s">
        <v>34</v>
      </c>
      <c r="E19" s="75">
        <v>13</v>
      </c>
      <c r="F19" s="24"/>
      <c r="G19" s="72">
        <v>17</v>
      </c>
      <c r="H19" s="75">
        <v>13.5</v>
      </c>
      <c r="K19" s="30" t="s">
        <v>206</v>
      </c>
      <c r="L19" s="1" t="s">
        <v>211</v>
      </c>
      <c r="M19" s="30" t="s">
        <v>206</v>
      </c>
      <c r="N19" s="1" t="s">
        <v>139</v>
      </c>
      <c r="O19" s="124">
        <v>2</v>
      </c>
      <c r="P19" s="140" t="s">
        <v>160</v>
      </c>
      <c r="Q19" s="141" t="s">
        <v>195</v>
      </c>
      <c r="R19" s="133" t="s">
        <v>196</v>
      </c>
      <c r="T19" s="10" t="s">
        <v>7</v>
      </c>
      <c r="U19" s="81" t="s">
        <v>316</v>
      </c>
      <c r="V19" s="10" t="s">
        <v>200</v>
      </c>
      <c r="W19" s="26"/>
      <c r="X19" s="11"/>
      <c r="Y19" s="17" t="s">
        <v>53</v>
      </c>
      <c r="Z19" s="1"/>
      <c r="AA19" s="11"/>
    </row>
    <row r="20" spans="1:27" ht="14.25" thickBot="1">
      <c r="A20" s="67" t="s">
        <v>69</v>
      </c>
      <c r="B20" s="71">
        <v>61</v>
      </c>
      <c r="D20" s="74" t="s">
        <v>35</v>
      </c>
      <c r="E20" s="75">
        <v>14.13</v>
      </c>
      <c r="F20" s="24"/>
      <c r="G20" s="72">
        <v>18</v>
      </c>
      <c r="H20" s="75">
        <v>13.5</v>
      </c>
      <c r="K20" s="124" t="s">
        <v>241</v>
      </c>
      <c r="L20" s="144" t="s">
        <v>256</v>
      </c>
      <c r="M20" s="124" t="s">
        <v>241</v>
      </c>
      <c r="N20" s="144" t="s">
        <v>244</v>
      </c>
      <c r="O20" s="124">
        <v>40</v>
      </c>
      <c r="P20" s="132" t="s">
        <v>54</v>
      </c>
      <c r="Q20" s="141" t="s">
        <v>195</v>
      </c>
      <c r="R20" s="133" t="s">
        <v>198</v>
      </c>
      <c r="T20" s="10" t="s">
        <v>8</v>
      </c>
      <c r="U20" s="81" t="s">
        <v>317</v>
      </c>
      <c r="V20" s="10" t="s">
        <v>8</v>
      </c>
      <c r="W20" s="26" t="s">
        <v>222</v>
      </c>
      <c r="X20" s="11">
        <v>2</v>
      </c>
      <c r="Y20" s="17" t="s">
        <v>54</v>
      </c>
      <c r="Z20" s="1" t="s">
        <v>176</v>
      </c>
      <c r="AA20" s="11"/>
    </row>
    <row r="21" spans="1:27" ht="29.25" customHeight="1" thickBot="1">
      <c r="A21" s="66" t="s">
        <v>70</v>
      </c>
      <c r="B21" s="70">
        <v>1</v>
      </c>
      <c r="D21" s="74" t="s">
        <v>36</v>
      </c>
      <c r="E21" s="75">
        <v>3.25</v>
      </c>
      <c r="F21" s="24"/>
      <c r="G21" s="72">
        <v>19</v>
      </c>
      <c r="H21" s="75">
        <v>16.5</v>
      </c>
      <c r="K21" s="124" t="s">
        <v>240</v>
      </c>
      <c r="L21" s="144" t="s">
        <v>257</v>
      </c>
      <c r="M21" s="124" t="s">
        <v>240</v>
      </c>
      <c r="N21" s="144" t="s">
        <v>137</v>
      </c>
      <c r="O21" s="124">
        <v>38</v>
      </c>
      <c r="P21" s="132" t="s">
        <v>54</v>
      </c>
      <c r="Q21" s="141" t="s">
        <v>195</v>
      </c>
      <c r="R21" s="133" t="s">
        <v>198</v>
      </c>
      <c r="T21" s="10" t="s">
        <v>9</v>
      </c>
      <c r="U21" s="81" t="s">
        <v>318</v>
      </c>
      <c r="V21" s="10" t="s">
        <v>201</v>
      </c>
      <c r="W21" s="26" t="s">
        <v>222</v>
      </c>
      <c r="X21" s="11">
        <v>1</v>
      </c>
      <c r="Y21" s="17" t="s">
        <v>54</v>
      </c>
      <c r="Z21" s="1" t="s">
        <v>176</v>
      </c>
      <c r="AA21" s="11"/>
    </row>
    <row r="22" spans="1:27" ht="27.75" customHeight="1" thickBot="1">
      <c r="A22" t="s">
        <v>205</v>
      </c>
      <c r="B22">
        <v>0</v>
      </c>
      <c r="D22" s="74" t="s">
        <v>37</v>
      </c>
      <c r="E22" s="75">
        <v>8.3800000000000008</v>
      </c>
      <c r="F22" s="24"/>
      <c r="G22" s="72">
        <v>20</v>
      </c>
      <c r="H22" s="75">
        <v>51.75</v>
      </c>
      <c r="K22" s="124" t="s">
        <v>242</v>
      </c>
      <c r="L22" s="144" t="s">
        <v>258</v>
      </c>
      <c r="M22" s="124" t="s">
        <v>243</v>
      </c>
      <c r="N22" s="144" t="s">
        <v>143</v>
      </c>
      <c r="O22" s="124">
        <v>54</v>
      </c>
      <c r="P22" s="140" t="s">
        <v>160</v>
      </c>
      <c r="Q22" s="141" t="s">
        <v>195</v>
      </c>
      <c r="R22" s="133" t="s">
        <v>198</v>
      </c>
      <c r="T22" s="10" t="s">
        <v>10</v>
      </c>
      <c r="U22" s="81" t="s">
        <v>306</v>
      </c>
      <c r="V22" s="10" t="s">
        <v>10</v>
      </c>
      <c r="W22" s="26" t="s">
        <v>223</v>
      </c>
      <c r="X22" s="11">
        <v>2</v>
      </c>
      <c r="Y22" s="17" t="s">
        <v>53</v>
      </c>
      <c r="Z22" s="1" t="s">
        <v>79</v>
      </c>
      <c r="AA22" s="11"/>
    </row>
    <row r="23" spans="1:27" ht="14.25" thickBot="1">
      <c r="D23" s="74" t="s">
        <v>38</v>
      </c>
      <c r="E23" s="75">
        <v>8.3800000000000008</v>
      </c>
      <c r="F23" s="24"/>
      <c r="G23" s="72">
        <v>21</v>
      </c>
      <c r="H23" s="75">
        <v>19.5</v>
      </c>
      <c r="R23" s="145"/>
      <c r="T23" s="10" t="s">
        <v>11</v>
      </c>
      <c r="U23" s="81" t="s">
        <v>307</v>
      </c>
      <c r="V23" s="10" t="s">
        <v>202</v>
      </c>
      <c r="W23" s="26" t="s">
        <v>224</v>
      </c>
      <c r="X23" s="11"/>
      <c r="Y23" s="17" t="s">
        <v>53</v>
      </c>
      <c r="Z23" s="1"/>
      <c r="AA23" s="11"/>
    </row>
    <row r="24" spans="1:27" ht="14.25" thickBot="1">
      <c r="D24" s="74" t="s">
        <v>39</v>
      </c>
      <c r="E24" s="75">
        <v>8.3800000000000008</v>
      </c>
      <c r="F24" s="24"/>
      <c r="G24" s="72">
        <v>22</v>
      </c>
      <c r="H24" s="75">
        <v>31.5</v>
      </c>
      <c r="T24" s="10" t="s">
        <v>12</v>
      </c>
      <c r="U24" s="81" t="s">
        <v>319</v>
      </c>
      <c r="V24" s="10" t="s">
        <v>12</v>
      </c>
      <c r="W24" s="26" t="s">
        <v>150</v>
      </c>
      <c r="X24" s="11">
        <v>2</v>
      </c>
      <c r="Y24" s="17" t="s">
        <v>54</v>
      </c>
      <c r="Z24" s="1" t="s">
        <v>90</v>
      </c>
      <c r="AA24" s="11"/>
    </row>
    <row r="25" spans="1:27" ht="14.25" thickBot="1">
      <c r="D25" s="74" t="s">
        <v>43</v>
      </c>
      <c r="E25" s="75">
        <v>8.3800000000000008</v>
      </c>
      <c r="F25" s="24"/>
      <c r="G25" s="72">
        <v>23</v>
      </c>
      <c r="H25" s="75">
        <v>28.5</v>
      </c>
      <c r="T25" s="10" t="s">
        <v>13</v>
      </c>
      <c r="U25" s="81" t="s">
        <v>320</v>
      </c>
      <c r="V25" s="10" t="s">
        <v>203</v>
      </c>
      <c r="W25" s="26" t="s">
        <v>225</v>
      </c>
      <c r="X25" s="11">
        <v>1</v>
      </c>
      <c r="Y25" s="17" t="s">
        <v>54</v>
      </c>
      <c r="Z25" s="1" t="s">
        <v>90</v>
      </c>
      <c r="AA25" s="11"/>
    </row>
    <row r="26" spans="1:27" ht="27.75" thickBot="1">
      <c r="D26" s="74" t="s">
        <v>40</v>
      </c>
      <c r="E26" s="75">
        <v>8.3800000000000008</v>
      </c>
      <c r="F26" s="24"/>
      <c r="G26" s="72">
        <v>24</v>
      </c>
      <c r="H26" s="75">
        <v>28.5</v>
      </c>
      <c r="T26" s="10" t="s">
        <v>14</v>
      </c>
      <c r="U26" s="81" t="s">
        <v>310</v>
      </c>
      <c r="V26" s="10" t="s">
        <v>14</v>
      </c>
      <c r="W26" s="26" t="s">
        <v>51</v>
      </c>
      <c r="X26" s="11">
        <v>2</v>
      </c>
      <c r="Y26" s="17" t="s">
        <v>54</v>
      </c>
      <c r="Z26" s="2"/>
      <c r="AA26" s="23" t="s">
        <v>93</v>
      </c>
    </row>
    <row r="27" spans="1:27" ht="27.75" thickBot="1">
      <c r="D27" s="74" t="s">
        <v>41</v>
      </c>
      <c r="E27" s="75">
        <v>8.3800000000000008</v>
      </c>
      <c r="F27" s="24"/>
      <c r="G27" s="72">
        <v>25</v>
      </c>
      <c r="H27" s="75">
        <v>26.25</v>
      </c>
      <c r="T27" s="10" t="s">
        <v>15</v>
      </c>
      <c r="U27" s="81" t="s">
        <v>311</v>
      </c>
      <c r="V27" s="10" t="s">
        <v>204</v>
      </c>
      <c r="W27" s="26" t="s">
        <v>168</v>
      </c>
      <c r="X27" s="11">
        <v>1</v>
      </c>
      <c r="Y27" s="17" t="s">
        <v>54</v>
      </c>
      <c r="Z27" s="33"/>
      <c r="AA27" s="23" t="s">
        <v>93</v>
      </c>
    </row>
    <row r="28" spans="1:27" ht="81.75" thickBot="1">
      <c r="D28" s="76" t="s">
        <v>42</v>
      </c>
      <c r="E28" s="77">
        <v>8.3800000000000008</v>
      </c>
      <c r="F28" s="24"/>
      <c r="G28" s="72">
        <v>26</v>
      </c>
      <c r="H28" s="75">
        <v>17.25</v>
      </c>
      <c r="T28" s="31" t="s">
        <v>183</v>
      </c>
      <c r="U28" s="1" t="s">
        <v>321</v>
      </c>
      <c r="V28" s="30" t="s">
        <v>183</v>
      </c>
      <c r="W28" s="30" t="s">
        <v>152</v>
      </c>
      <c r="X28" s="30">
        <v>2</v>
      </c>
      <c r="Y28" s="162" t="s">
        <v>54</v>
      </c>
      <c r="Z28" s="1" t="s">
        <v>226</v>
      </c>
      <c r="AA28" s="23" t="s">
        <v>212</v>
      </c>
    </row>
    <row r="29" spans="1:27" ht="27" customHeight="1" thickBot="1">
      <c r="E29" s="54">
        <v>8.3800000000000008</v>
      </c>
      <c r="G29" s="72">
        <v>27</v>
      </c>
      <c r="H29" s="75">
        <v>34.5</v>
      </c>
      <c r="T29" s="32" t="s">
        <v>183</v>
      </c>
      <c r="U29" s="43" t="s">
        <v>321</v>
      </c>
      <c r="V29" s="123" t="s">
        <v>183</v>
      </c>
      <c r="W29" s="123" t="s">
        <v>152</v>
      </c>
      <c r="X29" s="123">
        <v>1</v>
      </c>
      <c r="Y29" s="163" t="s">
        <v>54</v>
      </c>
      <c r="Z29" s="1" t="s">
        <v>226</v>
      </c>
      <c r="AA29" s="23" t="s">
        <v>213</v>
      </c>
    </row>
    <row r="30" spans="1:27" ht="14.25" thickBot="1">
      <c r="E30" s="54">
        <v>8.3800000000000008</v>
      </c>
      <c r="G30" s="72">
        <v>28</v>
      </c>
      <c r="H30" s="75">
        <v>79.5</v>
      </c>
    </row>
    <row r="31" spans="1:27" ht="14.25" thickBot="1">
      <c r="E31" s="54">
        <v>8.3800000000000008</v>
      </c>
      <c r="G31" s="72">
        <v>29</v>
      </c>
      <c r="H31" s="75">
        <v>13.5</v>
      </c>
    </row>
    <row r="32" spans="1:27">
      <c r="E32" s="54">
        <v>8.3800000000000008</v>
      </c>
      <c r="G32" s="72">
        <v>30</v>
      </c>
      <c r="H32" s="75">
        <v>13.5</v>
      </c>
    </row>
    <row r="33" spans="5:8">
      <c r="E33" s="54">
        <v>8.3800000000000008</v>
      </c>
      <c r="G33" s="74"/>
      <c r="H33" s="75">
        <v>13.5</v>
      </c>
    </row>
    <row r="34" spans="5:8">
      <c r="E34" s="54">
        <v>8.3800000000000008</v>
      </c>
      <c r="G34" s="74"/>
      <c r="H34" s="75">
        <v>38.25</v>
      </c>
    </row>
    <row r="35" spans="5:8">
      <c r="E35" s="54">
        <v>8.3800000000000008</v>
      </c>
      <c r="G35" s="74"/>
      <c r="H35" s="75">
        <v>46.5</v>
      </c>
    </row>
    <row r="36" spans="5:8" ht="28.5" customHeight="1">
      <c r="E36" s="54">
        <v>8.3800000000000008</v>
      </c>
      <c r="G36" s="74"/>
      <c r="H36" s="75">
        <v>20.25</v>
      </c>
    </row>
    <row r="37" spans="5:8" ht="27.75" customHeight="1">
      <c r="E37" s="54">
        <v>8.3800000000000008</v>
      </c>
      <c r="G37" s="74"/>
      <c r="H37" s="75">
        <v>29.25</v>
      </c>
    </row>
    <row r="38" spans="5:8" ht="14.25" thickBot="1">
      <c r="E38" s="54">
        <v>8.3800000000000008</v>
      </c>
      <c r="G38" s="76"/>
      <c r="H38" s="75">
        <v>23.25</v>
      </c>
    </row>
    <row r="39" spans="5:8">
      <c r="E39" s="54">
        <v>8.3800000000000008</v>
      </c>
      <c r="H39" s="54">
        <v>52.5</v>
      </c>
    </row>
    <row r="40" spans="5:8">
      <c r="E40" s="54">
        <v>8.3800000000000008</v>
      </c>
      <c r="H40" s="54">
        <v>13.5</v>
      </c>
    </row>
    <row r="41" spans="5:8">
      <c r="E41" s="54">
        <v>8.3800000000000008</v>
      </c>
      <c r="H41" s="54">
        <v>13.5</v>
      </c>
    </row>
    <row r="42" spans="5:8">
      <c r="E42" s="54">
        <v>8.3800000000000008</v>
      </c>
      <c r="H42" s="54">
        <v>13.5</v>
      </c>
    </row>
    <row r="43" spans="5:8">
      <c r="E43" s="54">
        <v>8.3800000000000008</v>
      </c>
      <c r="H43" s="54">
        <v>13.5</v>
      </c>
    </row>
    <row r="44" spans="5:8" ht="26.25" customHeight="1">
      <c r="E44" s="54">
        <v>8.3800000000000008</v>
      </c>
      <c r="H44" s="54">
        <v>13.5</v>
      </c>
    </row>
    <row r="45" spans="5:8">
      <c r="E45" s="54">
        <v>8.3800000000000008</v>
      </c>
      <c r="H45" s="54">
        <v>13.5</v>
      </c>
    </row>
    <row r="46" spans="5:8">
      <c r="E46" s="54">
        <v>8.3800000000000008</v>
      </c>
      <c r="H46" s="54">
        <v>13.5</v>
      </c>
    </row>
    <row r="47" spans="5:8">
      <c r="H47" s="54">
        <v>22.5</v>
      </c>
    </row>
    <row r="48" spans="5:8">
      <c r="H48" s="54">
        <v>25.5</v>
      </c>
    </row>
    <row r="49" spans="8:8">
      <c r="H49" s="54">
        <v>25.5</v>
      </c>
    </row>
    <row r="50" spans="8:8">
      <c r="H50" s="54">
        <v>22.5</v>
      </c>
    </row>
    <row r="51" spans="8:8">
      <c r="H51" s="54">
        <v>139.5</v>
      </c>
    </row>
    <row r="52" spans="8:8">
      <c r="H52" s="54">
        <v>182.25</v>
      </c>
    </row>
    <row r="53" spans="8:8">
      <c r="H53" s="54">
        <v>13.5</v>
      </c>
    </row>
    <row r="54" spans="8:8">
      <c r="H54" s="54">
        <v>13.5</v>
      </c>
    </row>
    <row r="55" spans="8:8">
      <c r="H55" s="54">
        <v>13.5</v>
      </c>
    </row>
    <row r="56" spans="8:8">
      <c r="H56" s="54">
        <v>13.5</v>
      </c>
    </row>
    <row r="57" spans="8:8">
      <c r="H57" s="54">
        <v>13.5</v>
      </c>
    </row>
    <row r="58" spans="8:8">
      <c r="H58" s="54">
        <v>13.5</v>
      </c>
    </row>
    <row r="59" spans="8:8">
      <c r="H59" s="54">
        <v>17.25</v>
      </c>
    </row>
    <row r="60" spans="8:8">
      <c r="H60" s="54">
        <v>13.5</v>
      </c>
    </row>
    <row r="61" spans="8:8">
      <c r="H61" s="54">
        <v>13.5</v>
      </c>
    </row>
    <row r="62" spans="8:8">
      <c r="H62" s="54">
        <v>13.5</v>
      </c>
    </row>
    <row r="63" spans="8:8">
      <c r="H63" s="54">
        <v>28.5</v>
      </c>
    </row>
    <row r="64" spans="8:8">
      <c r="H64" s="54">
        <v>28.5</v>
      </c>
    </row>
    <row r="65" spans="8:8">
      <c r="H65" s="54">
        <v>28.5</v>
      </c>
    </row>
    <row r="66" spans="8:8">
      <c r="H66" s="54">
        <v>28.5</v>
      </c>
    </row>
    <row r="67" spans="8:8">
      <c r="H67" s="54">
        <v>28.5</v>
      </c>
    </row>
    <row r="68" spans="8:8">
      <c r="H68" s="54">
        <v>28.5</v>
      </c>
    </row>
    <row r="69" spans="8:8">
      <c r="H69" s="54">
        <v>45</v>
      </c>
    </row>
    <row r="70" spans="8:8">
      <c r="H70" s="54">
        <v>18</v>
      </c>
    </row>
    <row r="71" spans="8:8">
      <c r="H71" s="54">
        <v>28.5</v>
      </c>
    </row>
    <row r="72" spans="8:8">
      <c r="H72" s="54">
        <v>28.5</v>
      </c>
    </row>
    <row r="73" spans="8:8">
      <c r="H73" s="54">
        <v>28.5</v>
      </c>
    </row>
    <row r="74" spans="8:8">
      <c r="H74" s="54">
        <v>28.5</v>
      </c>
    </row>
    <row r="75" spans="8:8">
      <c r="H75" s="54">
        <v>23.25</v>
      </c>
    </row>
    <row r="76" spans="8:8">
      <c r="H76" s="54">
        <v>28.5</v>
      </c>
    </row>
    <row r="77" spans="8:8">
      <c r="H77" s="54">
        <v>28.5</v>
      </c>
    </row>
    <row r="78" spans="8:8">
      <c r="H78" s="54">
        <v>28.5</v>
      </c>
    </row>
    <row r="79" spans="8:8">
      <c r="H79" s="54">
        <v>28.5</v>
      </c>
    </row>
    <row r="80" spans="8:8">
      <c r="H80" s="54">
        <v>28.5</v>
      </c>
    </row>
    <row r="81" spans="8:8">
      <c r="H81" s="54">
        <v>28.5</v>
      </c>
    </row>
    <row r="82" spans="8:8">
      <c r="H82" s="54">
        <v>28.5</v>
      </c>
    </row>
    <row r="83" spans="8:8">
      <c r="H83" s="54">
        <v>28.5</v>
      </c>
    </row>
    <row r="84" spans="8:8">
      <c r="H84" s="54">
        <v>28.5</v>
      </c>
    </row>
    <row r="85" spans="8:8">
      <c r="H85" s="54">
        <v>28.5</v>
      </c>
    </row>
    <row r="86" spans="8:8">
      <c r="H86" s="54">
        <v>28.5</v>
      </c>
    </row>
    <row r="87" spans="8:8">
      <c r="H87" s="54">
        <v>28.5</v>
      </c>
    </row>
    <row r="88" spans="8:8">
      <c r="H88" s="54">
        <v>28.5</v>
      </c>
    </row>
    <row r="89" spans="8:8">
      <c r="H89" s="54">
        <v>28.5</v>
      </c>
    </row>
    <row r="90" spans="8:8">
      <c r="H90" s="54">
        <v>28.5</v>
      </c>
    </row>
    <row r="91" spans="8:8">
      <c r="H91" s="54">
        <v>28.5</v>
      </c>
    </row>
    <row r="92" spans="8:8">
      <c r="H92" s="54">
        <v>36</v>
      </c>
    </row>
  </sheetData>
  <mergeCells count="14">
    <mergeCell ref="K13:L13"/>
    <mergeCell ref="M13:O13"/>
    <mergeCell ref="P13:P14"/>
    <mergeCell ref="Q13:Q14"/>
    <mergeCell ref="M3:Q3"/>
    <mergeCell ref="V3:Z3"/>
    <mergeCell ref="M4:Q11"/>
    <mergeCell ref="V4:Z9"/>
    <mergeCell ref="Z13:Z14"/>
    <mergeCell ref="AA13:AA14"/>
    <mergeCell ref="R13:R14"/>
    <mergeCell ref="T13:U13"/>
    <mergeCell ref="V13:X13"/>
    <mergeCell ref="Y13:Y14"/>
  </mergeCells>
  <phoneticPr fontId="3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/>
  <dimension ref="A1:AA42"/>
  <sheetViews>
    <sheetView workbookViewId="0">
      <selection activeCell="I1" sqref="I1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3" t="s">
        <v>154</v>
      </c>
    </row>
    <row r="2" spans="1:27" ht="13.5" customHeight="1" thickBot="1">
      <c r="A2" s="62" t="s">
        <v>1</v>
      </c>
      <c r="B2" s="63" t="s">
        <v>67</v>
      </c>
      <c r="C2" t="s">
        <v>2</v>
      </c>
      <c r="F2" t="s">
        <v>78</v>
      </c>
      <c r="J2" t="s">
        <v>3</v>
      </c>
      <c r="S2" t="s">
        <v>16</v>
      </c>
    </row>
    <row r="3" spans="1:27" ht="14.25" thickBot="1">
      <c r="A3" s="64"/>
      <c r="B3" s="111"/>
      <c r="D3" s="72" t="s">
        <v>18</v>
      </c>
      <c r="E3" s="73">
        <v>1.75</v>
      </c>
      <c r="F3" s="24"/>
      <c r="G3" s="72">
        <v>1</v>
      </c>
      <c r="H3" s="73">
        <v>5.25</v>
      </c>
      <c r="K3" s="78" t="s">
        <v>81</v>
      </c>
      <c r="L3" s="78" t="s">
        <v>83</v>
      </c>
      <c r="M3" s="282" t="s">
        <v>84</v>
      </c>
      <c r="N3" s="283"/>
      <c r="O3" s="283"/>
      <c r="P3" s="283"/>
      <c r="Q3" s="284"/>
      <c r="T3" s="78" t="s">
        <v>82</v>
      </c>
      <c r="U3" s="78" t="s">
        <v>175</v>
      </c>
      <c r="V3" s="253" t="s">
        <v>85</v>
      </c>
      <c r="W3" s="253"/>
      <c r="X3" s="253"/>
      <c r="Y3" s="253"/>
      <c r="Z3" s="253"/>
    </row>
    <row r="4" spans="1:27" ht="14.25" thickBot="1">
      <c r="A4" s="65"/>
      <c r="B4" s="60"/>
      <c r="D4" s="74" t="s">
        <v>19</v>
      </c>
      <c r="E4" s="75">
        <v>1.1299999999999999</v>
      </c>
      <c r="F4" s="24"/>
      <c r="G4" s="74">
        <v>2</v>
      </c>
      <c r="H4" s="73">
        <v>20.25</v>
      </c>
      <c r="K4" s="78" t="s">
        <v>88</v>
      </c>
      <c r="L4" s="78" t="s">
        <v>322</v>
      </c>
      <c r="M4" s="254" t="s">
        <v>64</v>
      </c>
      <c r="N4" s="255"/>
      <c r="O4" s="255"/>
      <c r="P4" s="255"/>
      <c r="Q4" s="256"/>
      <c r="T4" s="78" t="s">
        <v>86</v>
      </c>
      <c r="U4" s="78" t="s">
        <v>330</v>
      </c>
      <c r="V4" s="254" t="s">
        <v>173</v>
      </c>
      <c r="W4" s="255"/>
      <c r="X4" s="255"/>
      <c r="Y4" s="255"/>
      <c r="Z4" s="255"/>
    </row>
    <row r="5" spans="1:27">
      <c r="A5" s="65"/>
      <c r="B5" s="47"/>
      <c r="D5" s="74" t="s">
        <v>20</v>
      </c>
      <c r="E5" s="75">
        <v>1.25</v>
      </c>
      <c r="F5" s="24"/>
      <c r="G5" s="74">
        <v>3</v>
      </c>
      <c r="H5" s="73">
        <v>13</v>
      </c>
      <c r="K5" s="78" t="s">
        <v>87</v>
      </c>
      <c r="L5" s="78" t="s">
        <v>323</v>
      </c>
      <c r="M5" s="257"/>
      <c r="N5" s="258"/>
      <c r="O5" s="258"/>
      <c r="P5" s="258"/>
      <c r="Q5" s="259"/>
      <c r="T5" s="78" t="s">
        <v>87</v>
      </c>
      <c r="U5" s="78" t="s">
        <v>331</v>
      </c>
      <c r="V5" s="257"/>
      <c r="W5" s="258"/>
      <c r="X5" s="258"/>
      <c r="Y5" s="258"/>
      <c r="Z5" s="258"/>
    </row>
    <row r="6" spans="1:27">
      <c r="A6" s="64" t="s">
        <v>65</v>
      </c>
      <c r="B6" s="68" t="s">
        <v>132</v>
      </c>
      <c r="D6" s="74" t="s">
        <v>21</v>
      </c>
      <c r="E6" s="75">
        <v>7.75</v>
      </c>
      <c r="F6" s="24"/>
      <c r="G6" s="74">
        <v>4</v>
      </c>
      <c r="H6" s="75">
        <v>15</v>
      </c>
      <c r="K6" s="78" t="s">
        <v>45</v>
      </c>
      <c r="L6" s="78" t="s">
        <v>324</v>
      </c>
      <c r="M6" s="257"/>
      <c r="N6" s="258"/>
      <c r="O6" s="258"/>
      <c r="P6" s="258"/>
      <c r="Q6" s="259"/>
      <c r="T6" s="78" t="s">
        <v>45</v>
      </c>
      <c r="U6" s="78" t="s">
        <v>332</v>
      </c>
      <c r="V6" s="257"/>
      <c r="W6" s="258"/>
      <c r="X6" s="258"/>
      <c r="Y6" s="258"/>
      <c r="Z6" s="258"/>
    </row>
    <row r="7" spans="1:27">
      <c r="A7" s="65" t="s">
        <v>66</v>
      </c>
      <c r="B7" s="47" t="s">
        <v>71</v>
      </c>
      <c r="D7" s="74" t="s">
        <v>22</v>
      </c>
      <c r="E7" s="75">
        <v>2.88</v>
      </c>
      <c r="F7" s="24"/>
      <c r="G7" s="74">
        <v>5</v>
      </c>
      <c r="H7" s="75">
        <v>15</v>
      </c>
      <c r="K7" s="78" t="s">
        <v>46</v>
      </c>
      <c r="L7" s="78" t="s">
        <v>325</v>
      </c>
      <c r="M7" s="257"/>
      <c r="N7" s="258"/>
      <c r="O7" s="258"/>
      <c r="P7" s="258"/>
      <c r="Q7" s="259"/>
      <c r="T7" s="78" t="s">
        <v>46</v>
      </c>
      <c r="U7" s="78" t="s">
        <v>333</v>
      </c>
      <c r="V7" s="257"/>
      <c r="W7" s="258"/>
      <c r="X7" s="258"/>
      <c r="Y7" s="258"/>
      <c r="Z7" s="258"/>
    </row>
    <row r="8" spans="1:27">
      <c r="A8" s="65" t="s">
        <v>74</v>
      </c>
      <c r="B8" s="47" t="s">
        <v>76</v>
      </c>
      <c r="D8" s="74" t="s">
        <v>23</v>
      </c>
      <c r="E8" s="75">
        <v>14.13</v>
      </c>
      <c r="F8" s="24"/>
      <c r="G8" s="74">
        <v>6</v>
      </c>
      <c r="H8" s="75">
        <v>6</v>
      </c>
      <c r="K8" s="78" t="s">
        <v>100</v>
      </c>
      <c r="L8" s="78" t="s">
        <v>326</v>
      </c>
      <c r="M8" s="260"/>
      <c r="N8" s="261"/>
      <c r="O8" s="261"/>
      <c r="P8" s="261"/>
      <c r="Q8" s="262"/>
      <c r="T8" s="78" t="s">
        <v>127</v>
      </c>
      <c r="U8" s="78" t="s">
        <v>334</v>
      </c>
      <c r="V8" s="260"/>
      <c r="W8" s="261"/>
      <c r="X8" s="261"/>
      <c r="Y8" s="261"/>
      <c r="Z8" s="261"/>
    </row>
    <row r="9" spans="1:27">
      <c r="A9" s="65" t="s">
        <v>75</v>
      </c>
      <c r="B9" s="47" t="s">
        <v>297</v>
      </c>
      <c r="D9" s="74" t="s">
        <v>24</v>
      </c>
      <c r="E9" s="75">
        <v>7.38</v>
      </c>
      <c r="F9" s="24"/>
      <c r="G9" s="74">
        <v>7</v>
      </c>
      <c r="H9" s="75">
        <v>21.75</v>
      </c>
      <c r="K9" s="78" t="s">
        <v>101</v>
      </c>
      <c r="L9" s="78" t="s">
        <v>327</v>
      </c>
      <c r="M9" s="260"/>
      <c r="N9" s="261"/>
      <c r="O9" s="261"/>
      <c r="P9" s="261"/>
      <c r="Q9" s="262"/>
      <c r="T9" s="78" t="s">
        <v>128</v>
      </c>
      <c r="U9" s="78" t="s">
        <v>335</v>
      </c>
      <c r="V9" s="260"/>
      <c r="W9" s="261"/>
      <c r="X9" s="261"/>
      <c r="Y9" s="261"/>
      <c r="Z9" s="261"/>
    </row>
    <row r="10" spans="1:27">
      <c r="A10" s="65" t="s">
        <v>72</v>
      </c>
      <c r="B10" s="47">
        <v>13</v>
      </c>
      <c r="D10" s="74" t="s">
        <v>25</v>
      </c>
      <c r="E10" s="75">
        <v>7.75</v>
      </c>
      <c r="F10" s="24"/>
      <c r="G10" s="74">
        <v>8</v>
      </c>
      <c r="H10" s="75">
        <v>15</v>
      </c>
      <c r="K10" s="78" t="s">
        <v>10</v>
      </c>
      <c r="L10" s="78" t="s">
        <v>328</v>
      </c>
      <c r="M10" s="260"/>
      <c r="N10" s="263"/>
      <c r="O10" s="263"/>
      <c r="P10" s="263"/>
      <c r="Q10" s="262"/>
      <c r="T10" s="78" t="s">
        <v>14</v>
      </c>
      <c r="U10" s="78" t="s">
        <v>336</v>
      </c>
      <c r="V10" s="285"/>
      <c r="W10" s="286"/>
      <c r="X10" s="286"/>
      <c r="Y10" s="286"/>
      <c r="Z10" s="286"/>
    </row>
    <row r="11" spans="1:27">
      <c r="A11" s="65" t="s">
        <v>68</v>
      </c>
      <c r="B11" s="47">
        <v>2</v>
      </c>
      <c r="D11" s="74" t="s">
        <v>26</v>
      </c>
      <c r="E11" s="75">
        <v>3.5</v>
      </c>
      <c r="F11" s="24"/>
      <c r="G11" s="74">
        <v>9</v>
      </c>
      <c r="H11" s="75">
        <v>15</v>
      </c>
      <c r="K11" s="78" t="s">
        <v>11</v>
      </c>
      <c r="L11" s="78" t="s">
        <v>329</v>
      </c>
      <c r="M11" s="264"/>
      <c r="N11" s="265"/>
      <c r="O11" s="265"/>
      <c r="P11" s="265"/>
      <c r="Q11" s="266"/>
      <c r="T11" s="78" t="s">
        <v>15</v>
      </c>
      <c r="U11" s="78" t="s">
        <v>337</v>
      </c>
      <c r="V11" s="285"/>
      <c r="W11" s="286"/>
      <c r="X11" s="286"/>
      <c r="Y11" s="286"/>
      <c r="Z11" s="286"/>
    </row>
    <row r="12" spans="1:27" ht="14.25" thickBot="1">
      <c r="A12" s="65" t="s">
        <v>69</v>
      </c>
      <c r="B12" s="47">
        <v>3</v>
      </c>
      <c r="D12" s="74" t="s">
        <v>27</v>
      </c>
      <c r="E12" s="75">
        <v>7.13</v>
      </c>
      <c r="F12" s="24"/>
      <c r="G12" s="74">
        <v>10</v>
      </c>
      <c r="H12" s="75">
        <v>15</v>
      </c>
      <c r="K12" t="s">
        <v>80</v>
      </c>
      <c r="T12" t="s">
        <v>129</v>
      </c>
    </row>
    <row r="13" spans="1:27" ht="27.75" customHeight="1">
      <c r="A13" s="66" t="s">
        <v>70</v>
      </c>
      <c r="B13" s="70">
        <v>1</v>
      </c>
      <c r="D13" s="74" t="s">
        <v>28</v>
      </c>
      <c r="E13" s="75">
        <v>3.5</v>
      </c>
      <c r="F13" s="24"/>
      <c r="G13" s="74">
        <v>11</v>
      </c>
      <c r="H13" s="75">
        <v>15</v>
      </c>
      <c r="K13" s="273" t="s">
        <v>155</v>
      </c>
      <c r="L13" s="274"/>
      <c r="M13" s="275" t="s">
        <v>156</v>
      </c>
      <c r="N13" s="276"/>
      <c r="O13" s="277"/>
      <c r="P13" s="278" t="s">
        <v>52</v>
      </c>
      <c r="Q13" s="268" t="s">
        <v>58</v>
      </c>
      <c r="R13" s="270" t="s">
        <v>59</v>
      </c>
      <c r="T13" s="273" t="s">
        <v>155</v>
      </c>
      <c r="U13" s="274"/>
      <c r="V13" s="275" t="s">
        <v>156</v>
      </c>
      <c r="W13" s="276"/>
      <c r="X13" s="277"/>
      <c r="Y13" s="278" t="s">
        <v>52</v>
      </c>
      <c r="Z13" s="268" t="s">
        <v>58</v>
      </c>
      <c r="AA13" s="270" t="s">
        <v>59</v>
      </c>
    </row>
    <row r="14" spans="1:27" ht="14.25" thickBot="1">
      <c r="A14" s="65" t="s">
        <v>114</v>
      </c>
      <c r="B14" s="47">
        <v>1</v>
      </c>
      <c r="D14" s="74" t="s">
        <v>29</v>
      </c>
      <c r="E14" s="75">
        <v>12.5</v>
      </c>
      <c r="F14" s="24"/>
      <c r="G14" s="74">
        <v>12</v>
      </c>
      <c r="H14" s="75">
        <v>15</v>
      </c>
      <c r="K14" s="97" t="s">
        <v>0</v>
      </c>
      <c r="L14" s="98"/>
      <c r="M14" s="97" t="s">
        <v>0</v>
      </c>
      <c r="N14" s="99"/>
      <c r="O14" s="98" t="s">
        <v>77</v>
      </c>
      <c r="P14" s="280"/>
      <c r="Q14" s="281"/>
      <c r="R14" s="272"/>
      <c r="T14" s="100" t="s">
        <v>0</v>
      </c>
      <c r="U14" s="101" t="s">
        <v>77</v>
      </c>
      <c r="V14" s="97" t="s">
        <v>0</v>
      </c>
      <c r="W14" s="99"/>
      <c r="X14" s="98" t="s">
        <v>77</v>
      </c>
      <c r="Y14" s="279"/>
      <c r="Z14" s="269"/>
      <c r="AA14" s="271"/>
    </row>
    <row r="15" spans="1:27" ht="27.75" thickBot="1">
      <c r="A15" s="67" t="s">
        <v>115</v>
      </c>
      <c r="B15" s="71">
        <v>0</v>
      </c>
      <c r="D15" s="74" t="s">
        <v>30</v>
      </c>
      <c r="E15" s="75">
        <v>12.25</v>
      </c>
      <c r="F15" s="24"/>
      <c r="G15" s="74">
        <v>13</v>
      </c>
      <c r="H15" s="75">
        <v>15</v>
      </c>
      <c r="K15" s="8" t="s">
        <v>4</v>
      </c>
      <c r="L15" s="82" t="s">
        <v>338</v>
      </c>
      <c r="M15" s="8" t="s">
        <v>17</v>
      </c>
      <c r="N15" s="25" t="s">
        <v>246</v>
      </c>
      <c r="O15" s="9">
        <v>1</v>
      </c>
      <c r="P15" s="16" t="s">
        <v>53</v>
      </c>
      <c r="Q15" s="3" t="s">
        <v>60</v>
      </c>
      <c r="R15" s="9" t="s">
        <v>61</v>
      </c>
      <c r="T15" s="22" t="s">
        <v>86</v>
      </c>
      <c r="U15" s="79" t="s">
        <v>330</v>
      </c>
      <c r="V15" s="22" t="s">
        <v>44</v>
      </c>
      <c r="W15" s="28" t="s">
        <v>245</v>
      </c>
      <c r="X15" s="20">
        <v>2</v>
      </c>
      <c r="Y15" s="21" t="s">
        <v>55</v>
      </c>
      <c r="Z15" s="2" t="s">
        <v>44</v>
      </c>
      <c r="AA15" s="23" t="s">
        <v>62</v>
      </c>
    </row>
    <row r="16" spans="1:27">
      <c r="D16" s="74" t="s">
        <v>31</v>
      </c>
      <c r="E16" s="75">
        <v>2.38</v>
      </c>
      <c r="F16" s="24"/>
      <c r="G16" s="74">
        <v>14</v>
      </c>
      <c r="H16" s="75">
        <v>15</v>
      </c>
      <c r="K16" s="10" t="s">
        <v>5</v>
      </c>
      <c r="L16" s="81" t="s">
        <v>339</v>
      </c>
      <c r="M16" s="10"/>
      <c r="N16" s="26"/>
      <c r="O16" s="11"/>
      <c r="P16" s="17"/>
      <c r="Q16" s="1"/>
      <c r="R16" s="11"/>
      <c r="T16" s="4" t="s">
        <v>4</v>
      </c>
      <c r="U16" s="80" t="s">
        <v>340</v>
      </c>
      <c r="V16" s="8" t="s">
        <v>47</v>
      </c>
      <c r="W16" s="25" t="s">
        <v>56</v>
      </c>
      <c r="X16" s="9">
        <v>1</v>
      </c>
      <c r="Y16" s="19" t="s">
        <v>53</v>
      </c>
      <c r="Z16" s="5" t="s">
        <v>60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86</v>
      </c>
      <c r="L17" s="92" t="s">
        <v>322</v>
      </c>
      <c r="M17" s="12" t="s">
        <v>44</v>
      </c>
      <c r="N17" s="27" t="s">
        <v>140</v>
      </c>
      <c r="O17" s="15">
        <v>1</v>
      </c>
      <c r="P17" s="18" t="s">
        <v>53</v>
      </c>
      <c r="Q17" s="13" t="s">
        <v>91</v>
      </c>
      <c r="R17" s="14" t="s">
        <v>63</v>
      </c>
      <c r="T17" s="10" t="s">
        <v>5</v>
      </c>
      <c r="U17" s="81" t="s">
        <v>341</v>
      </c>
      <c r="V17" s="10" t="s">
        <v>48</v>
      </c>
      <c r="W17" s="26"/>
      <c r="X17" s="11"/>
      <c r="Y17" s="17" t="s">
        <v>53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K18" t="s">
        <v>10</v>
      </c>
      <c r="L18" t="s">
        <v>328</v>
      </c>
      <c r="M18" t="s">
        <v>10</v>
      </c>
      <c r="N18" t="s">
        <v>145</v>
      </c>
      <c r="O18">
        <v>1</v>
      </c>
      <c r="T18" s="10" t="s">
        <v>6</v>
      </c>
      <c r="U18" s="81" t="s">
        <v>342</v>
      </c>
      <c r="V18" s="10" t="s">
        <v>49</v>
      </c>
      <c r="W18" s="26" t="s">
        <v>19</v>
      </c>
      <c r="X18" s="11">
        <v>2</v>
      </c>
      <c r="Y18" s="17" t="s">
        <v>53</v>
      </c>
      <c r="Z18" s="1" t="s">
        <v>79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K19" t="s">
        <v>100</v>
      </c>
      <c r="L19" t="s">
        <v>326</v>
      </c>
      <c r="M19" t="s">
        <v>159</v>
      </c>
      <c r="N19" t="s">
        <v>299</v>
      </c>
      <c r="O19">
        <v>1</v>
      </c>
      <c r="T19" s="10" t="s">
        <v>7</v>
      </c>
      <c r="U19" s="81" t="s">
        <v>343</v>
      </c>
      <c r="V19" s="10" t="s">
        <v>50</v>
      </c>
      <c r="W19" s="26"/>
      <c r="X19" s="11"/>
      <c r="Y19" s="17" t="s">
        <v>53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1" t="s">
        <v>344</v>
      </c>
      <c r="V20" s="10" t="s">
        <v>8</v>
      </c>
      <c r="W20" s="26" t="s">
        <v>146</v>
      </c>
      <c r="X20" s="11">
        <v>2</v>
      </c>
      <c r="Y20" s="17" t="s">
        <v>54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9</v>
      </c>
      <c r="U21" s="81" t="s">
        <v>345</v>
      </c>
      <c r="V21" s="10" t="s">
        <v>9</v>
      </c>
      <c r="W21" s="26" t="s">
        <v>294</v>
      </c>
      <c r="X21" s="11">
        <v>1</v>
      </c>
      <c r="Y21" s="17" t="s">
        <v>54</v>
      </c>
      <c r="Z21" s="1"/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10</v>
      </c>
      <c r="U22" s="81" t="s">
        <v>346</v>
      </c>
      <c r="V22" s="10" t="s">
        <v>10</v>
      </c>
      <c r="W22" s="26" t="s">
        <v>248</v>
      </c>
      <c r="X22" s="11">
        <v>2</v>
      </c>
      <c r="Y22" s="17" t="s">
        <v>53</v>
      </c>
      <c r="Z22" s="1" t="s">
        <v>79</v>
      </c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11</v>
      </c>
      <c r="U23" s="81" t="s">
        <v>347</v>
      </c>
      <c r="V23" s="10" t="s">
        <v>11</v>
      </c>
      <c r="W23" s="26"/>
      <c r="X23" s="11"/>
      <c r="Y23" s="17" t="s">
        <v>53</v>
      </c>
      <c r="Z23" s="1"/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10" t="s">
        <v>12</v>
      </c>
      <c r="U24" s="81" t="s">
        <v>348</v>
      </c>
      <c r="V24" s="10" t="s">
        <v>12</v>
      </c>
      <c r="W24" s="26" t="s">
        <v>244</v>
      </c>
      <c r="X24" s="11">
        <v>2</v>
      </c>
      <c r="Y24" s="17" t="s">
        <v>54</v>
      </c>
      <c r="Z24" s="1" t="s">
        <v>124</v>
      </c>
      <c r="AA24" s="11"/>
    </row>
    <row r="25" spans="4:27">
      <c r="D25" s="74" t="s">
        <v>43</v>
      </c>
      <c r="E25" s="75"/>
      <c r="F25" s="24"/>
      <c r="G25" s="74">
        <v>23</v>
      </c>
      <c r="H25" s="75">
        <v>15</v>
      </c>
      <c r="T25" s="10" t="s">
        <v>13</v>
      </c>
      <c r="U25" s="81" t="s">
        <v>349</v>
      </c>
      <c r="V25" s="10" t="s">
        <v>13</v>
      </c>
      <c r="W25" s="26" t="s">
        <v>244</v>
      </c>
      <c r="X25" s="11">
        <v>1</v>
      </c>
      <c r="Y25" s="17" t="s">
        <v>54</v>
      </c>
      <c r="Z25" s="1" t="s">
        <v>125</v>
      </c>
      <c r="AA25" s="11"/>
    </row>
    <row r="26" spans="4:27">
      <c r="D26" s="74" t="s">
        <v>40</v>
      </c>
      <c r="E26" s="75"/>
      <c r="F26" s="24"/>
      <c r="G26" s="74">
        <v>24</v>
      </c>
      <c r="H26" s="75">
        <v>15</v>
      </c>
      <c r="T26" s="49" t="s">
        <v>102</v>
      </c>
      <c r="U26" s="82" t="s">
        <v>350</v>
      </c>
      <c r="V26" s="49" t="s">
        <v>102</v>
      </c>
      <c r="W26" s="3" t="s">
        <v>250</v>
      </c>
      <c r="X26" s="50">
        <v>2</v>
      </c>
      <c r="Y26" s="51" t="s">
        <v>54</v>
      </c>
      <c r="Z26" s="52" t="s">
        <v>126</v>
      </c>
      <c r="AA26" s="53" t="s">
        <v>105</v>
      </c>
    </row>
    <row r="27" spans="4:27">
      <c r="D27" s="74" t="s">
        <v>41</v>
      </c>
      <c r="E27" s="75"/>
      <c r="F27" s="24"/>
      <c r="G27" s="74">
        <v>25</v>
      </c>
      <c r="H27" s="75">
        <v>15</v>
      </c>
      <c r="T27" s="31" t="s">
        <v>103</v>
      </c>
      <c r="U27" s="81" t="s">
        <v>350</v>
      </c>
      <c r="V27" s="31" t="s">
        <v>103</v>
      </c>
      <c r="W27" s="1" t="s">
        <v>250</v>
      </c>
      <c r="X27" s="29">
        <v>1</v>
      </c>
      <c r="Y27" s="42" t="s">
        <v>54</v>
      </c>
      <c r="Z27" s="30" t="s">
        <v>117</v>
      </c>
      <c r="AA27" s="44" t="s">
        <v>106</v>
      </c>
    </row>
    <row r="28" spans="4:27" ht="28.5" customHeight="1">
      <c r="G28" s="74">
        <v>26</v>
      </c>
      <c r="H28" s="75">
        <v>15</v>
      </c>
      <c r="T28" s="31" t="s">
        <v>95</v>
      </c>
      <c r="U28" s="83" t="s">
        <v>350</v>
      </c>
      <c r="V28" s="118" t="s">
        <v>249</v>
      </c>
      <c r="W28" s="30" t="s">
        <v>19</v>
      </c>
      <c r="X28" s="29">
        <v>2</v>
      </c>
      <c r="Y28" s="42" t="s">
        <v>96</v>
      </c>
      <c r="Z28" s="30" t="s">
        <v>97</v>
      </c>
      <c r="AA28" s="23" t="s">
        <v>98</v>
      </c>
    </row>
    <row r="29" spans="4:27" ht="27">
      <c r="G29" s="74">
        <v>27</v>
      </c>
      <c r="H29" s="75">
        <v>15</v>
      </c>
      <c r="T29" s="10" t="s">
        <v>14</v>
      </c>
      <c r="U29" s="81" t="s">
        <v>355</v>
      </c>
      <c r="V29" s="10" t="s">
        <v>14</v>
      </c>
      <c r="W29" s="26" t="s">
        <v>356</v>
      </c>
      <c r="X29" s="11">
        <v>2</v>
      </c>
      <c r="Y29" s="17" t="s">
        <v>357</v>
      </c>
      <c r="Z29" s="33" t="s">
        <v>120</v>
      </c>
      <c r="AA29" s="23" t="s">
        <v>93</v>
      </c>
    </row>
    <row r="30" spans="4:27" ht="27">
      <c r="G30" s="74">
        <v>28</v>
      </c>
      <c r="H30" s="75">
        <v>15</v>
      </c>
      <c r="T30" s="10" t="s">
        <v>15</v>
      </c>
      <c r="U30" s="81" t="s">
        <v>358</v>
      </c>
      <c r="V30" s="10" t="s">
        <v>15</v>
      </c>
      <c r="W30" s="26" t="s">
        <v>356</v>
      </c>
      <c r="X30" s="11">
        <v>1</v>
      </c>
      <c r="Y30" s="17" t="s">
        <v>357</v>
      </c>
      <c r="Z30" s="33" t="s">
        <v>121</v>
      </c>
      <c r="AA30" s="23" t="s">
        <v>93</v>
      </c>
    </row>
    <row r="31" spans="4:27" ht="27">
      <c r="G31" s="74">
        <v>29</v>
      </c>
      <c r="H31" s="75">
        <v>15</v>
      </c>
      <c r="T31" s="31" t="s">
        <v>108</v>
      </c>
      <c r="U31" s="81" t="s">
        <v>350</v>
      </c>
      <c r="V31" s="31" t="s">
        <v>108</v>
      </c>
      <c r="W31" s="1" t="s">
        <v>248</v>
      </c>
      <c r="X31" s="29">
        <v>2</v>
      </c>
      <c r="Y31" s="42" t="s">
        <v>55</v>
      </c>
      <c r="Z31" s="33" t="s">
        <v>118</v>
      </c>
      <c r="AA31" s="11" t="s">
        <v>111</v>
      </c>
    </row>
    <row r="32" spans="4:27" ht="28.5" customHeight="1">
      <c r="G32" s="74">
        <v>30</v>
      </c>
      <c r="H32" s="75">
        <v>15</v>
      </c>
      <c r="T32" s="34" t="s">
        <v>109</v>
      </c>
      <c r="U32" s="94" t="s">
        <v>350</v>
      </c>
      <c r="V32" s="34" t="s">
        <v>109</v>
      </c>
      <c r="W32" s="48"/>
      <c r="X32" s="37"/>
      <c r="Y32" s="41" t="s">
        <v>55</v>
      </c>
      <c r="Z32" s="39" t="s">
        <v>118</v>
      </c>
      <c r="AA32" s="35" t="s">
        <v>111</v>
      </c>
    </row>
    <row r="33" spans="7:27" ht="27.75" customHeight="1">
      <c r="G33" s="74">
        <v>31</v>
      </c>
      <c r="H33" s="75">
        <v>15</v>
      </c>
      <c r="T33" s="31" t="s">
        <v>134</v>
      </c>
      <c r="U33" s="81" t="s">
        <v>351</v>
      </c>
      <c r="V33" s="46" t="s">
        <v>166</v>
      </c>
      <c r="W33" s="30" t="s">
        <v>148</v>
      </c>
      <c r="X33" s="29">
        <v>1</v>
      </c>
      <c r="Y33" s="17" t="s">
        <v>54</v>
      </c>
      <c r="Z33" s="30" t="s">
        <v>79</v>
      </c>
      <c r="AA33" s="23"/>
    </row>
    <row r="34" spans="7:27" ht="14.25" thickBot="1">
      <c r="G34" s="76">
        <v>32</v>
      </c>
      <c r="H34" s="75">
        <v>15</v>
      </c>
      <c r="T34" s="34" t="s">
        <v>165</v>
      </c>
      <c r="U34" s="94" t="s">
        <v>352</v>
      </c>
      <c r="V34" s="110"/>
      <c r="W34" s="36"/>
      <c r="X34" s="29"/>
      <c r="Y34" s="38"/>
      <c r="Z34" s="36"/>
      <c r="AA34" s="40"/>
    </row>
    <row r="35" spans="7:27">
      <c r="G35" s="74">
        <v>33</v>
      </c>
      <c r="H35" s="75">
        <v>15</v>
      </c>
      <c r="T35" s="31" t="s">
        <v>163</v>
      </c>
      <c r="U35" s="81" t="s">
        <v>353</v>
      </c>
      <c r="V35" s="105" t="s">
        <v>167</v>
      </c>
      <c r="W35" s="1" t="s">
        <v>296</v>
      </c>
      <c r="X35" s="11">
        <v>2</v>
      </c>
      <c r="Y35" s="17" t="s">
        <v>54</v>
      </c>
      <c r="Z35" s="1" t="s">
        <v>79</v>
      </c>
      <c r="AA35" s="11"/>
    </row>
    <row r="36" spans="7:27" ht="14.25" thickBot="1">
      <c r="G36" s="126">
        <v>34</v>
      </c>
      <c r="H36" s="54">
        <v>15</v>
      </c>
      <c r="T36" s="32" t="s">
        <v>164</v>
      </c>
      <c r="U36" s="95" t="s">
        <v>354</v>
      </c>
      <c r="V36" s="106"/>
      <c r="W36" s="43"/>
      <c r="X36" s="7"/>
      <c r="Y36" s="109"/>
      <c r="Z36" s="43"/>
      <c r="AA36" s="7"/>
    </row>
    <row r="37" spans="7:27" ht="27">
      <c r="G37" s="126">
        <v>35</v>
      </c>
      <c r="H37" s="54">
        <v>15</v>
      </c>
      <c r="T37" s="30" t="s">
        <v>45</v>
      </c>
      <c r="U37" s="1" t="s">
        <v>332</v>
      </c>
      <c r="V37" s="30" t="s">
        <v>178</v>
      </c>
      <c r="W37" s="1" t="s">
        <v>251</v>
      </c>
      <c r="X37" s="1">
        <v>1</v>
      </c>
      <c r="Y37" s="1"/>
      <c r="Z37" s="1" t="s">
        <v>60</v>
      </c>
      <c r="AA37" s="33" t="s">
        <v>181</v>
      </c>
    </row>
    <row r="38" spans="7:27">
      <c r="G38" s="126">
        <v>36</v>
      </c>
      <c r="H38" s="54">
        <v>15</v>
      </c>
      <c r="T38" s="30" t="s">
        <v>46</v>
      </c>
      <c r="U38" s="1" t="s">
        <v>333</v>
      </c>
      <c r="V38" s="30" t="s">
        <v>178</v>
      </c>
      <c r="W38" s="1"/>
      <c r="X38" s="1"/>
      <c r="Y38" s="1"/>
      <c r="Z38" s="1"/>
      <c r="AA38" s="1"/>
    </row>
    <row r="39" spans="7:27">
      <c r="G39" s="126">
        <v>37</v>
      </c>
      <c r="H39" s="54">
        <v>15</v>
      </c>
      <c r="T39" s="30" t="s">
        <v>45</v>
      </c>
      <c r="U39" s="1" t="s">
        <v>332</v>
      </c>
      <c r="V39" s="1" t="s">
        <v>179</v>
      </c>
      <c r="W39" s="1" t="s">
        <v>252</v>
      </c>
      <c r="X39" s="1">
        <v>1</v>
      </c>
      <c r="Y39" s="1"/>
      <c r="Z39" s="1" t="s">
        <v>60</v>
      </c>
      <c r="AA39" s="1"/>
    </row>
    <row r="40" spans="7:27" ht="26.25" customHeight="1">
      <c r="G40" s="126">
        <v>38</v>
      </c>
      <c r="H40" s="54">
        <v>15</v>
      </c>
      <c r="T40" s="30" t="s">
        <v>46</v>
      </c>
      <c r="U40" s="1" t="s">
        <v>333</v>
      </c>
      <c r="V40" s="1" t="s">
        <v>179</v>
      </c>
      <c r="W40" s="1"/>
      <c r="X40" s="1"/>
      <c r="Y40" s="1"/>
      <c r="Z40" s="1"/>
      <c r="AA40" s="1"/>
    </row>
    <row r="41" spans="7:27">
      <c r="G41" s="126">
        <v>39</v>
      </c>
      <c r="H41" s="54">
        <v>15</v>
      </c>
      <c r="T41" s="30" t="s">
        <v>45</v>
      </c>
      <c r="U41" s="1" t="s">
        <v>332</v>
      </c>
      <c r="V41" s="1" t="s">
        <v>180</v>
      </c>
      <c r="W41" s="1" t="s">
        <v>252</v>
      </c>
      <c r="X41" s="1">
        <v>2</v>
      </c>
      <c r="Y41" s="1"/>
      <c r="Z41" s="1" t="s">
        <v>60</v>
      </c>
      <c r="AA41" s="1"/>
    </row>
    <row r="42" spans="7:27">
      <c r="G42" s="126">
        <v>40</v>
      </c>
      <c r="H42" s="54">
        <v>3.75</v>
      </c>
      <c r="T42" s="30" t="s">
        <v>46</v>
      </c>
      <c r="U42" s="1" t="s">
        <v>333</v>
      </c>
      <c r="V42" s="1" t="s">
        <v>180</v>
      </c>
      <c r="W42" s="1"/>
      <c r="X42" s="1"/>
      <c r="Y42" s="1"/>
      <c r="Z42" s="1"/>
      <c r="AA42" s="1"/>
    </row>
  </sheetData>
  <mergeCells count="14">
    <mergeCell ref="K13:L13"/>
    <mergeCell ref="P13:P14"/>
    <mergeCell ref="Q13:Q14"/>
    <mergeCell ref="M3:Q3"/>
    <mergeCell ref="M13:O13"/>
    <mergeCell ref="M4:Q11"/>
    <mergeCell ref="Z13:Z14"/>
    <mergeCell ref="AA13:AA14"/>
    <mergeCell ref="V3:Z3"/>
    <mergeCell ref="R13:R14"/>
    <mergeCell ref="T13:U13"/>
    <mergeCell ref="Y13:Y14"/>
    <mergeCell ref="V4:Z11"/>
    <mergeCell ref="V13:X13"/>
  </mergeCells>
  <phoneticPr fontId="3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/>
  <dimension ref="A1:AB47"/>
  <sheetViews>
    <sheetView workbookViewId="0">
      <selection activeCell="I1" sqref="I1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73</v>
      </c>
    </row>
    <row r="2" spans="1:27" ht="13.5" customHeight="1" thickBot="1">
      <c r="A2" s="96" t="s">
        <v>153</v>
      </c>
      <c r="B2" s="63" t="s">
        <v>67</v>
      </c>
      <c r="C2" t="s">
        <v>2</v>
      </c>
      <c r="F2" t="s">
        <v>78</v>
      </c>
      <c r="J2" t="s">
        <v>3</v>
      </c>
      <c r="S2" t="s">
        <v>16</v>
      </c>
    </row>
    <row r="3" spans="1:27" ht="14.25" thickBot="1">
      <c r="A3" s="64"/>
      <c r="B3" s="111"/>
      <c r="D3" s="84" t="s">
        <v>83</v>
      </c>
      <c r="E3" s="85">
        <v>1.75</v>
      </c>
      <c r="F3" s="24"/>
      <c r="G3" s="72">
        <v>1</v>
      </c>
      <c r="H3" s="73">
        <v>4.5</v>
      </c>
      <c r="K3" s="78" t="s">
        <v>81</v>
      </c>
      <c r="L3" s="78" t="s">
        <v>83</v>
      </c>
      <c r="M3" s="282" t="s">
        <v>84</v>
      </c>
      <c r="N3" s="283"/>
      <c r="O3" s="283"/>
      <c r="P3" s="283"/>
      <c r="Q3" s="284"/>
      <c r="T3" s="78" t="s">
        <v>82</v>
      </c>
      <c r="U3" s="78" t="s">
        <v>174</v>
      </c>
      <c r="V3" s="253" t="s">
        <v>85</v>
      </c>
      <c r="W3" s="253"/>
      <c r="X3" s="253"/>
      <c r="Y3" s="253"/>
      <c r="Z3" s="253"/>
    </row>
    <row r="4" spans="1:27" ht="14.25" thickBot="1">
      <c r="A4" s="65"/>
      <c r="B4" s="60"/>
      <c r="D4" s="86" t="s">
        <v>19</v>
      </c>
      <c r="E4" s="87">
        <v>1.1299999999999999</v>
      </c>
      <c r="F4" s="24"/>
      <c r="G4" s="74">
        <v>2</v>
      </c>
      <c r="H4" s="73">
        <v>20.25</v>
      </c>
      <c r="K4" s="78" t="s">
        <v>88</v>
      </c>
      <c r="L4" s="78" t="s">
        <v>259</v>
      </c>
      <c r="M4" s="254" t="s">
        <v>64</v>
      </c>
      <c r="N4" s="255"/>
      <c r="O4" s="255"/>
      <c r="P4" s="255"/>
      <c r="Q4" s="256"/>
      <c r="T4" s="78" t="s">
        <v>86</v>
      </c>
      <c r="U4" s="78" t="s">
        <v>278</v>
      </c>
      <c r="V4" s="254" t="s">
        <v>173</v>
      </c>
      <c r="W4" s="255"/>
      <c r="X4" s="255"/>
      <c r="Y4" s="255"/>
      <c r="Z4" s="255"/>
    </row>
    <row r="5" spans="1:27">
      <c r="A5" s="65"/>
      <c r="B5" s="47"/>
      <c r="D5" s="86" t="s">
        <v>139</v>
      </c>
      <c r="E5" s="87">
        <v>1.25</v>
      </c>
      <c r="F5" s="24"/>
      <c r="G5" s="74">
        <v>3</v>
      </c>
      <c r="H5" s="73">
        <v>13</v>
      </c>
      <c r="K5" s="78" t="s">
        <v>87</v>
      </c>
      <c r="L5" s="78" t="s">
        <v>272</v>
      </c>
      <c r="M5" s="257"/>
      <c r="N5" s="258"/>
      <c r="O5" s="258"/>
      <c r="P5" s="258"/>
      <c r="Q5" s="259"/>
      <c r="T5" s="78" t="s">
        <v>87</v>
      </c>
      <c r="U5" s="78" t="s">
        <v>276</v>
      </c>
      <c r="V5" s="257"/>
      <c r="W5" s="258"/>
      <c r="X5" s="258"/>
      <c r="Y5" s="258"/>
      <c r="Z5" s="258"/>
    </row>
    <row r="6" spans="1:27">
      <c r="A6" s="64" t="s">
        <v>65</v>
      </c>
      <c r="B6" s="68" t="s">
        <v>133</v>
      </c>
      <c r="D6" s="86" t="s">
        <v>140</v>
      </c>
      <c r="E6" s="87">
        <v>7.75</v>
      </c>
      <c r="F6" s="24"/>
      <c r="G6" s="74">
        <v>4</v>
      </c>
      <c r="H6" s="75">
        <v>15</v>
      </c>
      <c r="K6" s="78" t="s">
        <v>45</v>
      </c>
      <c r="L6" s="78" t="s">
        <v>260</v>
      </c>
      <c r="M6" s="257"/>
      <c r="N6" s="258"/>
      <c r="O6" s="258"/>
      <c r="P6" s="258"/>
      <c r="Q6" s="259"/>
      <c r="T6" s="78" t="s">
        <v>45</v>
      </c>
      <c r="U6" s="78" t="s">
        <v>280</v>
      </c>
      <c r="V6" s="257"/>
      <c r="W6" s="258"/>
      <c r="X6" s="258"/>
      <c r="Y6" s="258"/>
      <c r="Z6" s="258"/>
    </row>
    <row r="7" spans="1:27">
      <c r="A7" s="65" t="s">
        <v>66</v>
      </c>
      <c r="B7" s="47" t="s">
        <v>99</v>
      </c>
      <c r="D7" s="86" t="s">
        <v>57</v>
      </c>
      <c r="E7" s="87">
        <v>2.88</v>
      </c>
      <c r="F7" s="24"/>
      <c r="G7" s="74">
        <v>5</v>
      </c>
      <c r="H7" s="75">
        <v>15</v>
      </c>
      <c r="K7" s="78" t="s">
        <v>46</v>
      </c>
      <c r="L7" s="78" t="s">
        <v>265</v>
      </c>
      <c r="M7" s="257"/>
      <c r="N7" s="258"/>
      <c r="O7" s="258"/>
      <c r="P7" s="258"/>
      <c r="Q7" s="259"/>
      <c r="T7" s="78" t="s">
        <v>46</v>
      </c>
      <c r="U7" s="78" t="s">
        <v>281</v>
      </c>
      <c r="V7" s="257"/>
      <c r="W7" s="258"/>
      <c r="X7" s="258"/>
      <c r="Y7" s="258"/>
      <c r="Z7" s="258"/>
    </row>
    <row r="8" spans="1:27">
      <c r="A8" s="65" t="s">
        <v>74</v>
      </c>
      <c r="B8" s="47" t="s">
        <v>76</v>
      </c>
      <c r="D8" s="86" t="s">
        <v>112</v>
      </c>
      <c r="E8" s="87">
        <v>5.25</v>
      </c>
      <c r="F8" s="24"/>
      <c r="G8" s="74">
        <v>6</v>
      </c>
      <c r="H8" s="75">
        <v>6</v>
      </c>
      <c r="K8" s="78" t="s">
        <v>100</v>
      </c>
      <c r="L8" s="78" t="s">
        <v>262</v>
      </c>
      <c r="M8" s="260"/>
      <c r="N8" s="261"/>
      <c r="O8" s="261"/>
      <c r="P8" s="261"/>
      <c r="Q8" s="262"/>
      <c r="T8" s="78" t="s">
        <v>127</v>
      </c>
      <c r="U8" s="78" t="s">
        <v>274</v>
      </c>
      <c r="V8" s="260"/>
      <c r="W8" s="261"/>
      <c r="X8" s="261"/>
      <c r="Y8" s="261"/>
      <c r="Z8" s="261"/>
    </row>
    <row r="9" spans="1:27">
      <c r="A9" s="65" t="s">
        <v>75</v>
      </c>
      <c r="B9" s="127" t="s">
        <v>293</v>
      </c>
      <c r="D9" s="86" t="s">
        <v>141</v>
      </c>
      <c r="E9" s="87">
        <v>7.75</v>
      </c>
      <c r="F9" s="24"/>
      <c r="G9" s="74">
        <v>7</v>
      </c>
      <c r="H9" s="75">
        <v>21.75</v>
      </c>
      <c r="K9" s="78" t="s">
        <v>101</v>
      </c>
      <c r="L9" s="78" t="s">
        <v>261</v>
      </c>
      <c r="M9" s="260"/>
      <c r="N9" s="261"/>
      <c r="O9" s="261"/>
      <c r="P9" s="261"/>
      <c r="Q9" s="262"/>
      <c r="T9" s="78" t="s">
        <v>128</v>
      </c>
      <c r="U9" s="78" t="s">
        <v>270</v>
      </c>
      <c r="V9" s="260"/>
      <c r="W9" s="261"/>
      <c r="X9" s="261"/>
      <c r="Y9" s="261"/>
      <c r="Z9" s="261"/>
    </row>
    <row r="10" spans="1:27">
      <c r="A10" s="65" t="s">
        <v>72</v>
      </c>
      <c r="B10" s="127">
        <v>13</v>
      </c>
      <c r="D10" s="86" t="s">
        <v>110</v>
      </c>
      <c r="E10" s="87">
        <v>7.88</v>
      </c>
      <c r="F10" s="24"/>
      <c r="G10" s="74">
        <v>8</v>
      </c>
      <c r="H10" s="75">
        <v>15</v>
      </c>
      <c r="K10" s="78" t="s">
        <v>10</v>
      </c>
      <c r="L10" s="78" t="s">
        <v>263</v>
      </c>
      <c r="M10" s="260"/>
      <c r="N10" s="261"/>
      <c r="O10" s="261"/>
      <c r="P10" s="261"/>
      <c r="Q10" s="262"/>
      <c r="T10" s="78"/>
      <c r="U10" s="78" t="s">
        <v>266</v>
      </c>
      <c r="V10" s="285"/>
      <c r="W10" s="286"/>
      <c r="X10" s="286"/>
      <c r="Y10" s="286"/>
      <c r="Z10" s="286"/>
    </row>
    <row r="11" spans="1:27">
      <c r="A11" s="65" t="s">
        <v>68</v>
      </c>
      <c r="B11" s="47">
        <v>2</v>
      </c>
      <c r="D11" s="86" t="s">
        <v>142</v>
      </c>
      <c r="E11" s="87">
        <v>3.25</v>
      </c>
      <c r="F11" s="24"/>
      <c r="G11" s="74">
        <v>9</v>
      </c>
      <c r="H11" s="75">
        <v>15</v>
      </c>
      <c r="K11" s="78" t="s">
        <v>11</v>
      </c>
      <c r="L11" s="78" t="s">
        <v>279</v>
      </c>
      <c r="M11" s="264"/>
      <c r="N11" s="265"/>
      <c r="O11" s="265"/>
      <c r="P11" s="265"/>
      <c r="Q11" s="266"/>
      <c r="T11" s="78"/>
      <c r="U11" s="78" t="s">
        <v>282</v>
      </c>
      <c r="V11" s="285"/>
      <c r="W11" s="286"/>
      <c r="X11" s="286"/>
      <c r="Y11" s="286"/>
      <c r="Z11" s="286"/>
    </row>
    <row r="12" spans="1:27" ht="14.25" thickBot="1">
      <c r="A12" s="65" t="s">
        <v>69</v>
      </c>
      <c r="B12" s="47">
        <v>3</v>
      </c>
      <c r="D12" s="86" t="s">
        <v>89</v>
      </c>
      <c r="E12" s="87">
        <v>8.25</v>
      </c>
      <c r="F12" s="24"/>
      <c r="G12" s="74">
        <v>10</v>
      </c>
      <c r="H12" s="75">
        <v>15</v>
      </c>
      <c r="K12" t="s">
        <v>80</v>
      </c>
      <c r="T12" t="s">
        <v>129</v>
      </c>
    </row>
    <row r="13" spans="1:27" ht="27.75" customHeight="1">
      <c r="A13" s="66" t="s">
        <v>70</v>
      </c>
      <c r="B13" s="70">
        <v>1</v>
      </c>
      <c r="D13" s="86" t="s">
        <v>143</v>
      </c>
      <c r="E13" s="87">
        <v>3.13</v>
      </c>
      <c r="F13" s="24"/>
      <c r="G13" s="74">
        <v>11</v>
      </c>
      <c r="H13" s="75">
        <v>15</v>
      </c>
      <c r="K13" s="273" t="s">
        <v>155</v>
      </c>
      <c r="L13" s="287"/>
      <c r="M13" s="275" t="s">
        <v>156</v>
      </c>
      <c r="N13" s="276"/>
      <c r="O13" s="277"/>
      <c r="P13" s="278" t="s">
        <v>52</v>
      </c>
      <c r="Q13" s="268" t="s">
        <v>58</v>
      </c>
      <c r="R13" s="270" t="s">
        <v>59</v>
      </c>
      <c r="T13" s="273" t="s">
        <v>155</v>
      </c>
      <c r="U13" s="274"/>
      <c r="V13" s="275" t="s">
        <v>156</v>
      </c>
      <c r="W13" s="276"/>
      <c r="X13" s="277"/>
      <c r="Y13" s="278" t="s">
        <v>52</v>
      </c>
      <c r="Z13" s="268" t="s">
        <v>58</v>
      </c>
      <c r="AA13" s="270" t="s">
        <v>59</v>
      </c>
    </row>
    <row r="14" spans="1:27" ht="14.25" thickBot="1">
      <c r="A14" s="65" t="s">
        <v>114</v>
      </c>
      <c r="B14" s="47">
        <v>2</v>
      </c>
      <c r="D14" s="86" t="s">
        <v>144</v>
      </c>
      <c r="E14" s="87">
        <v>11.63</v>
      </c>
      <c r="F14" s="24"/>
      <c r="G14" s="74">
        <v>12</v>
      </c>
      <c r="H14" s="75">
        <v>15</v>
      </c>
      <c r="K14" s="100" t="s">
        <v>0</v>
      </c>
      <c r="L14" s="104"/>
      <c r="M14" s="100" t="s">
        <v>0</v>
      </c>
      <c r="N14" s="104"/>
      <c r="O14" s="101" t="s">
        <v>77</v>
      </c>
      <c r="P14" s="279"/>
      <c r="Q14" s="269"/>
      <c r="R14" s="271"/>
      <c r="T14" s="100" t="s">
        <v>0</v>
      </c>
      <c r="U14" s="101" t="s">
        <v>92</v>
      </c>
      <c r="V14" s="97" t="s">
        <v>0</v>
      </c>
      <c r="W14" s="99"/>
      <c r="X14" s="98" t="s">
        <v>77</v>
      </c>
      <c r="Y14" s="279"/>
      <c r="Z14" s="269"/>
      <c r="AA14" s="271"/>
    </row>
    <row r="15" spans="1:27" ht="41.25" thickBot="1">
      <c r="A15" s="67" t="s">
        <v>115</v>
      </c>
      <c r="B15" s="71">
        <v>1</v>
      </c>
      <c r="D15" s="86" t="s">
        <v>145</v>
      </c>
      <c r="E15" s="87">
        <v>11.63</v>
      </c>
      <c r="F15" s="24"/>
      <c r="G15" s="74">
        <v>13</v>
      </c>
      <c r="H15" s="75">
        <v>15</v>
      </c>
      <c r="K15" s="4" t="s">
        <v>4</v>
      </c>
      <c r="L15" s="107" t="s">
        <v>271</v>
      </c>
      <c r="M15" s="4" t="s">
        <v>158</v>
      </c>
      <c r="N15" s="5" t="s">
        <v>254</v>
      </c>
      <c r="O15" s="6">
        <v>1</v>
      </c>
      <c r="P15" s="19" t="s">
        <v>53</v>
      </c>
      <c r="Q15" s="5" t="s">
        <v>60</v>
      </c>
      <c r="R15" s="6" t="s">
        <v>61</v>
      </c>
      <c r="T15" s="22" t="s">
        <v>86</v>
      </c>
      <c r="U15" s="79" t="s">
        <v>278</v>
      </c>
      <c r="V15" s="22" t="s">
        <v>44</v>
      </c>
      <c r="W15" s="28" t="s">
        <v>135</v>
      </c>
      <c r="X15" s="20">
        <v>2</v>
      </c>
      <c r="Y15" s="21" t="s">
        <v>55</v>
      </c>
      <c r="Z15" s="2" t="s">
        <v>44</v>
      </c>
      <c r="AA15" s="23" t="s">
        <v>62</v>
      </c>
    </row>
    <row r="16" spans="1:27">
      <c r="D16" s="86" t="s">
        <v>113</v>
      </c>
      <c r="E16" s="87">
        <v>2.38</v>
      </c>
      <c r="F16" s="24"/>
      <c r="G16" s="74">
        <v>14</v>
      </c>
      <c r="H16" s="75">
        <v>15</v>
      </c>
      <c r="K16" s="10" t="s">
        <v>5</v>
      </c>
      <c r="L16" s="108" t="s">
        <v>283</v>
      </c>
      <c r="M16" s="10"/>
      <c r="N16" s="1"/>
      <c r="O16" s="11"/>
      <c r="P16" s="17" t="s">
        <v>55</v>
      </c>
      <c r="Q16" s="1"/>
      <c r="R16" s="11"/>
      <c r="T16" s="4" t="s">
        <v>4</v>
      </c>
      <c r="U16" s="80" t="s">
        <v>277</v>
      </c>
      <c r="V16" s="8" t="s">
        <v>47</v>
      </c>
      <c r="W16" s="25" t="s">
        <v>19</v>
      </c>
      <c r="X16" s="9">
        <v>1</v>
      </c>
      <c r="Y16" s="19" t="s">
        <v>53</v>
      </c>
      <c r="Z16" s="5" t="s">
        <v>60</v>
      </c>
      <c r="AA16" s="6"/>
    </row>
    <row r="17" spans="2:27">
      <c r="B17" s="24"/>
      <c r="D17" s="86" t="s">
        <v>146</v>
      </c>
      <c r="E17" s="87">
        <v>1.25</v>
      </c>
      <c r="F17" s="24"/>
      <c r="G17" s="74">
        <v>15</v>
      </c>
      <c r="H17" s="75">
        <v>15</v>
      </c>
      <c r="K17" s="10" t="s">
        <v>6</v>
      </c>
      <c r="L17" s="108" t="s">
        <v>284</v>
      </c>
      <c r="M17" s="10" t="s">
        <v>157</v>
      </c>
      <c r="N17" s="1" t="s">
        <v>246</v>
      </c>
      <c r="O17" s="11">
        <v>2</v>
      </c>
      <c r="P17" s="17" t="s">
        <v>160</v>
      </c>
      <c r="Q17" s="1" t="s">
        <v>60</v>
      </c>
      <c r="R17" s="11" t="s">
        <v>61</v>
      </c>
      <c r="T17" s="10" t="s">
        <v>5</v>
      </c>
      <c r="U17" s="93" t="s">
        <v>268</v>
      </c>
      <c r="V17" s="10" t="s">
        <v>48</v>
      </c>
      <c r="W17" s="26"/>
      <c r="X17" s="11"/>
      <c r="Y17" s="17" t="s">
        <v>53</v>
      </c>
      <c r="Z17" s="1"/>
      <c r="AA17" s="11"/>
    </row>
    <row r="18" spans="2:27">
      <c r="B18" s="24"/>
      <c r="D18" s="86" t="s">
        <v>137</v>
      </c>
      <c r="E18" s="87">
        <v>0.31</v>
      </c>
      <c r="F18" s="24"/>
      <c r="G18" s="74">
        <v>16</v>
      </c>
      <c r="H18" s="75">
        <v>15</v>
      </c>
      <c r="K18" s="10" t="s">
        <v>7</v>
      </c>
      <c r="L18" s="108" t="s">
        <v>264</v>
      </c>
      <c r="M18" s="10"/>
      <c r="N18" s="1"/>
      <c r="O18" s="11"/>
      <c r="P18" s="17" t="s">
        <v>96</v>
      </c>
      <c r="Q18" s="1"/>
      <c r="R18" s="11"/>
      <c r="T18" s="10" t="s">
        <v>6</v>
      </c>
      <c r="U18" s="81" t="s">
        <v>285</v>
      </c>
      <c r="V18" s="10" t="s">
        <v>49</v>
      </c>
      <c r="W18" s="26" t="s">
        <v>19</v>
      </c>
      <c r="X18" s="11">
        <v>2</v>
      </c>
      <c r="Y18" s="17" t="s">
        <v>53</v>
      </c>
      <c r="Z18" s="1" t="s">
        <v>79</v>
      </c>
      <c r="AA18" s="11"/>
    </row>
    <row r="19" spans="2:27" ht="27">
      <c r="D19" s="86" t="s">
        <v>51</v>
      </c>
      <c r="E19" s="87">
        <v>17.63</v>
      </c>
      <c r="F19" s="24"/>
      <c r="G19" s="74">
        <v>17</v>
      </c>
      <c r="H19" s="75">
        <v>15</v>
      </c>
      <c r="K19" s="22" t="s">
        <v>86</v>
      </c>
      <c r="L19" s="102" t="s">
        <v>259</v>
      </c>
      <c r="M19" s="22" t="s">
        <v>44</v>
      </c>
      <c r="N19" s="2" t="s">
        <v>255</v>
      </c>
      <c r="O19" s="20">
        <v>1</v>
      </c>
      <c r="P19" s="21" t="s">
        <v>53</v>
      </c>
      <c r="Q19" s="2" t="s">
        <v>91</v>
      </c>
      <c r="R19" s="23" t="s">
        <v>63</v>
      </c>
      <c r="T19" s="10" t="s">
        <v>7</v>
      </c>
      <c r="U19" s="93" t="s">
        <v>286</v>
      </c>
      <c r="V19" s="10" t="s">
        <v>50</v>
      </c>
      <c r="W19" s="26"/>
      <c r="X19" s="11"/>
      <c r="Y19" s="17" t="s">
        <v>53</v>
      </c>
      <c r="Z19" s="1"/>
      <c r="AA19" s="11"/>
    </row>
    <row r="20" spans="2:27">
      <c r="D20" s="86" t="s">
        <v>135</v>
      </c>
      <c r="E20" s="87">
        <v>1.5</v>
      </c>
      <c r="F20" s="24"/>
      <c r="G20" s="74">
        <v>18</v>
      </c>
      <c r="H20" s="75">
        <v>15</v>
      </c>
      <c r="K20" s="31" t="s">
        <v>100</v>
      </c>
      <c r="L20" s="108" t="s">
        <v>262</v>
      </c>
      <c r="M20" s="31" t="s">
        <v>159</v>
      </c>
      <c r="N20" s="1" t="s">
        <v>295</v>
      </c>
      <c r="O20" s="11">
        <v>2</v>
      </c>
      <c r="P20" s="17" t="s">
        <v>161</v>
      </c>
      <c r="Q20" s="1" t="s">
        <v>60</v>
      </c>
      <c r="R20" s="11" t="s">
        <v>61</v>
      </c>
      <c r="T20" s="10" t="s">
        <v>8</v>
      </c>
      <c r="U20" s="81" t="s">
        <v>267</v>
      </c>
      <c r="V20" s="10" t="s">
        <v>8</v>
      </c>
      <c r="W20" s="26" t="s">
        <v>146</v>
      </c>
      <c r="X20" s="11">
        <v>2</v>
      </c>
      <c r="Y20" s="17" t="s">
        <v>54</v>
      </c>
      <c r="Z20" s="1"/>
      <c r="AA20" s="11"/>
    </row>
    <row r="21" spans="2:27" ht="29.25" customHeight="1">
      <c r="D21" s="86" t="s">
        <v>147</v>
      </c>
      <c r="E21" s="87">
        <v>0.77</v>
      </c>
      <c r="F21" s="24"/>
      <c r="G21" s="74">
        <v>19</v>
      </c>
      <c r="H21" s="75">
        <v>15</v>
      </c>
      <c r="K21" s="31" t="s">
        <v>101</v>
      </c>
      <c r="L21" s="108" t="s">
        <v>261</v>
      </c>
      <c r="M21" s="10"/>
      <c r="N21" s="1"/>
      <c r="O21" s="11"/>
      <c r="P21" s="17" t="s">
        <v>161</v>
      </c>
      <c r="Q21" s="1"/>
      <c r="R21" s="11"/>
      <c r="T21" s="10" t="s">
        <v>9</v>
      </c>
      <c r="U21" s="81" t="s">
        <v>287</v>
      </c>
      <c r="V21" s="10" t="s">
        <v>9</v>
      </c>
      <c r="W21" s="26" t="s">
        <v>294</v>
      </c>
      <c r="X21" s="11">
        <v>1</v>
      </c>
      <c r="Y21" s="17" t="s">
        <v>54</v>
      </c>
      <c r="Z21" s="1"/>
      <c r="AA21" s="11"/>
    </row>
    <row r="22" spans="2:27" ht="27.75" customHeight="1">
      <c r="D22" s="86" t="s">
        <v>148</v>
      </c>
      <c r="E22" s="87">
        <v>4.75</v>
      </c>
      <c r="F22" s="24"/>
      <c r="G22" s="74">
        <v>20</v>
      </c>
      <c r="H22" s="75">
        <v>15</v>
      </c>
      <c r="K22" s="31" t="s">
        <v>10</v>
      </c>
      <c r="L22" s="108" t="s">
        <v>263</v>
      </c>
      <c r="M22" s="10" t="s">
        <v>162</v>
      </c>
      <c r="N22" s="1" t="s">
        <v>145</v>
      </c>
      <c r="O22" s="11">
        <v>2</v>
      </c>
      <c r="P22" s="17" t="s">
        <v>96</v>
      </c>
      <c r="Q22" s="1" t="s">
        <v>60</v>
      </c>
      <c r="R22" s="11" t="s">
        <v>61</v>
      </c>
      <c r="T22" s="10" t="s">
        <v>10</v>
      </c>
      <c r="U22" s="81" t="s">
        <v>275</v>
      </c>
      <c r="V22" s="10" t="s">
        <v>10</v>
      </c>
      <c r="W22" s="26" t="s">
        <v>141</v>
      </c>
      <c r="X22" s="11">
        <v>2</v>
      </c>
      <c r="Y22" s="17" t="s">
        <v>53</v>
      </c>
      <c r="Z22" s="1" t="s">
        <v>169</v>
      </c>
      <c r="AA22" s="11"/>
    </row>
    <row r="23" spans="2:27">
      <c r="D23" s="86" t="s">
        <v>149</v>
      </c>
      <c r="E23" s="87">
        <v>1.63</v>
      </c>
      <c r="F23" s="24"/>
      <c r="G23" s="74">
        <v>21</v>
      </c>
      <c r="H23" s="75">
        <v>15</v>
      </c>
      <c r="T23" s="10" t="s">
        <v>11</v>
      </c>
      <c r="U23" s="93" t="s">
        <v>288</v>
      </c>
      <c r="V23" s="10" t="s">
        <v>11</v>
      </c>
      <c r="W23" s="26"/>
      <c r="X23" s="11"/>
      <c r="Y23" s="17" t="s">
        <v>53</v>
      </c>
      <c r="Z23" s="1"/>
      <c r="AA23" s="11"/>
    </row>
    <row r="24" spans="2:27" ht="26.25" customHeight="1">
      <c r="D24" s="86" t="s">
        <v>138</v>
      </c>
      <c r="E24" s="87">
        <v>5.25</v>
      </c>
      <c r="F24" s="24"/>
      <c r="G24" s="74">
        <v>22</v>
      </c>
      <c r="H24" s="75">
        <v>15</v>
      </c>
      <c r="T24" s="10" t="s">
        <v>12</v>
      </c>
      <c r="U24" s="81" t="s">
        <v>289</v>
      </c>
      <c r="V24" s="10" t="s">
        <v>12</v>
      </c>
      <c r="W24" s="26" t="s">
        <v>244</v>
      </c>
      <c r="X24" s="11">
        <v>2</v>
      </c>
      <c r="Y24" s="17" t="s">
        <v>54</v>
      </c>
      <c r="Z24" s="1" t="s">
        <v>124</v>
      </c>
      <c r="AA24" s="11"/>
    </row>
    <row r="25" spans="2:27">
      <c r="D25" s="86" t="s">
        <v>136</v>
      </c>
      <c r="E25" s="87"/>
      <c r="F25" s="24"/>
      <c r="G25" s="74">
        <v>23</v>
      </c>
      <c r="H25" s="75">
        <v>15</v>
      </c>
      <c r="T25" s="10" t="s">
        <v>13</v>
      </c>
      <c r="U25" s="81" t="s">
        <v>290</v>
      </c>
      <c r="V25" s="10" t="s">
        <v>13</v>
      </c>
      <c r="W25" s="26" t="s">
        <v>244</v>
      </c>
      <c r="X25" s="11">
        <v>1</v>
      </c>
      <c r="Y25" s="17" t="s">
        <v>54</v>
      </c>
      <c r="Z25" s="1" t="s">
        <v>125</v>
      </c>
      <c r="AA25" s="11"/>
    </row>
    <row r="26" spans="2:27" ht="27">
      <c r="D26" s="86" t="s">
        <v>150</v>
      </c>
      <c r="E26" s="87"/>
      <c r="F26" s="24"/>
      <c r="G26" s="74">
        <v>24</v>
      </c>
      <c r="H26" s="75">
        <v>15</v>
      </c>
      <c r="T26" s="10" t="s">
        <v>14</v>
      </c>
      <c r="U26" s="81" t="s">
        <v>266</v>
      </c>
      <c r="V26" s="10" t="s">
        <v>14</v>
      </c>
      <c r="W26" s="26" t="s">
        <v>295</v>
      </c>
      <c r="X26" s="11">
        <v>2</v>
      </c>
      <c r="Y26" s="17" t="s">
        <v>54</v>
      </c>
      <c r="Z26" s="2" t="s">
        <v>122</v>
      </c>
      <c r="AA26" s="23" t="s">
        <v>93</v>
      </c>
    </row>
    <row r="27" spans="2:27" ht="27">
      <c r="D27" s="86" t="s">
        <v>151</v>
      </c>
      <c r="E27" s="87"/>
      <c r="F27" s="24"/>
      <c r="G27" s="74">
        <v>25</v>
      </c>
      <c r="H27" s="75">
        <v>15</v>
      </c>
      <c r="T27" s="10" t="s">
        <v>15</v>
      </c>
      <c r="U27" s="81" t="s">
        <v>282</v>
      </c>
      <c r="V27" s="10" t="s">
        <v>15</v>
      </c>
      <c r="W27" s="26" t="s">
        <v>295</v>
      </c>
      <c r="X27" s="11">
        <v>1</v>
      </c>
      <c r="Y27" s="17" t="s">
        <v>54</v>
      </c>
      <c r="Z27" s="33" t="s">
        <v>94</v>
      </c>
      <c r="AA27" s="23" t="s">
        <v>93</v>
      </c>
    </row>
    <row r="28" spans="2:27" ht="41.25" thickBot="1">
      <c r="D28" s="88" t="s">
        <v>152</v>
      </c>
      <c r="E28" s="89"/>
      <c r="F28" s="24"/>
      <c r="G28" s="74">
        <v>26</v>
      </c>
      <c r="H28" s="75">
        <v>15</v>
      </c>
      <c r="T28" s="55" t="s">
        <v>95</v>
      </c>
      <c r="U28" s="93" t="s">
        <v>92</v>
      </c>
      <c r="V28" s="120" t="s">
        <v>253</v>
      </c>
      <c r="W28" s="56" t="s">
        <v>19</v>
      </c>
      <c r="X28" s="57">
        <v>1</v>
      </c>
      <c r="Y28" s="58" t="s">
        <v>96</v>
      </c>
      <c r="Z28" s="56" t="s">
        <v>97</v>
      </c>
      <c r="AA28" s="59" t="s">
        <v>98</v>
      </c>
    </row>
    <row r="29" spans="2:27" ht="27" customHeight="1">
      <c r="G29" s="74">
        <v>27</v>
      </c>
      <c r="H29" s="75">
        <v>15</v>
      </c>
      <c r="T29" s="34" t="s">
        <v>95</v>
      </c>
      <c r="U29" s="61" t="s">
        <v>92</v>
      </c>
      <c r="V29" s="34" t="s">
        <v>104</v>
      </c>
      <c r="W29" s="36" t="s">
        <v>19</v>
      </c>
      <c r="X29" s="37">
        <v>1</v>
      </c>
      <c r="Y29" s="41" t="s">
        <v>96</v>
      </c>
      <c r="Z29" s="36" t="s">
        <v>170</v>
      </c>
      <c r="AA29" s="40" t="s">
        <v>172</v>
      </c>
    </row>
    <row r="30" spans="2:27">
      <c r="G30" s="74">
        <v>28</v>
      </c>
      <c r="H30" s="75">
        <v>15</v>
      </c>
      <c r="T30" s="31" t="s">
        <v>102</v>
      </c>
      <c r="U30" s="81" t="s">
        <v>92</v>
      </c>
      <c r="V30" s="31" t="s">
        <v>102</v>
      </c>
      <c r="W30" s="1" t="s">
        <v>110</v>
      </c>
      <c r="X30" s="29">
        <v>2</v>
      </c>
      <c r="Y30" s="42" t="s">
        <v>54</v>
      </c>
      <c r="Z30" s="30" t="s">
        <v>126</v>
      </c>
      <c r="AA30" s="44" t="s">
        <v>105</v>
      </c>
    </row>
    <row r="31" spans="2:27">
      <c r="G31" s="74">
        <v>31</v>
      </c>
      <c r="H31" s="75">
        <v>15</v>
      </c>
      <c r="T31" s="31" t="s">
        <v>116</v>
      </c>
      <c r="U31" s="81" t="s">
        <v>92</v>
      </c>
      <c r="V31" s="31" t="s">
        <v>116</v>
      </c>
      <c r="W31" s="1" t="s">
        <v>144</v>
      </c>
      <c r="X31" s="29">
        <v>2</v>
      </c>
      <c r="Y31" s="42" t="s">
        <v>54</v>
      </c>
      <c r="Z31" s="30" t="s">
        <v>123</v>
      </c>
      <c r="AA31" s="44" t="s">
        <v>107</v>
      </c>
    </row>
    <row r="32" spans="2:27" ht="27">
      <c r="G32" s="74">
        <v>32</v>
      </c>
      <c r="H32" s="75">
        <v>15</v>
      </c>
      <c r="T32" s="31" t="s">
        <v>108</v>
      </c>
      <c r="U32" s="81" t="s">
        <v>92</v>
      </c>
      <c r="V32" s="31" t="s">
        <v>108</v>
      </c>
      <c r="W32" s="1" t="s">
        <v>141</v>
      </c>
      <c r="X32" s="29">
        <v>2</v>
      </c>
      <c r="Y32" s="42" t="s">
        <v>55</v>
      </c>
      <c r="Z32" s="33" t="s">
        <v>118</v>
      </c>
      <c r="AA32" s="11" t="s">
        <v>111</v>
      </c>
    </row>
    <row r="33" spans="7:28">
      <c r="G33" s="74">
        <v>33</v>
      </c>
      <c r="H33" s="75">
        <v>15</v>
      </c>
      <c r="T33" s="34" t="s">
        <v>134</v>
      </c>
      <c r="U33" s="94" t="s">
        <v>269</v>
      </c>
      <c r="V33" s="110" t="s">
        <v>166</v>
      </c>
      <c r="W33" s="36" t="s">
        <v>148</v>
      </c>
      <c r="X33" s="37">
        <v>1</v>
      </c>
      <c r="Y33" s="38" t="s">
        <v>55</v>
      </c>
      <c r="Z33" s="122" t="s">
        <v>182</v>
      </c>
      <c r="AA33" s="40"/>
    </row>
    <row r="34" spans="7:28">
      <c r="G34" s="74">
        <v>34</v>
      </c>
      <c r="H34" s="75">
        <v>15</v>
      </c>
      <c r="T34" s="31" t="s">
        <v>165</v>
      </c>
      <c r="U34" s="81" t="s">
        <v>291</v>
      </c>
      <c r="V34" s="46"/>
      <c r="W34" s="30"/>
      <c r="X34" s="29"/>
      <c r="Y34" s="17"/>
      <c r="Z34" s="30"/>
      <c r="AA34" s="23"/>
    </row>
    <row r="35" spans="7:28">
      <c r="G35" s="74">
        <v>35</v>
      </c>
      <c r="H35" s="75">
        <v>15</v>
      </c>
      <c r="T35" s="49" t="s">
        <v>163</v>
      </c>
      <c r="U35" s="82" t="s">
        <v>273</v>
      </c>
      <c r="V35" s="119" t="s">
        <v>167</v>
      </c>
      <c r="W35" s="3" t="s">
        <v>148</v>
      </c>
      <c r="X35" s="9">
        <v>2</v>
      </c>
      <c r="Y35" s="16" t="s">
        <v>55</v>
      </c>
      <c r="Z35" s="3" t="s">
        <v>60</v>
      </c>
      <c r="AA35" s="9"/>
    </row>
    <row r="36" spans="7:28">
      <c r="G36" s="90">
        <v>36</v>
      </c>
      <c r="H36" s="91">
        <v>15</v>
      </c>
      <c r="T36" s="31" t="s">
        <v>164</v>
      </c>
      <c r="U36" s="78" t="s">
        <v>292</v>
      </c>
      <c r="V36" s="1"/>
      <c r="W36" s="1"/>
      <c r="X36" s="1"/>
      <c r="Y36" s="16" t="s">
        <v>55</v>
      </c>
      <c r="Z36" s="1"/>
      <c r="AA36" s="11"/>
      <c r="AB36" s="45"/>
    </row>
    <row r="37" spans="7:28" ht="27">
      <c r="G37" s="74">
        <v>37</v>
      </c>
      <c r="H37" s="75">
        <v>15</v>
      </c>
      <c r="T37" s="128" t="s">
        <v>45</v>
      </c>
      <c r="U37" s="128" t="s">
        <v>280</v>
      </c>
      <c r="V37" s="128" t="s">
        <v>178</v>
      </c>
      <c r="W37" s="128" t="s">
        <v>135</v>
      </c>
      <c r="X37" s="128">
        <v>1</v>
      </c>
      <c r="Y37" s="129" t="s">
        <v>55</v>
      </c>
      <c r="Z37" s="128" t="s">
        <v>60</v>
      </c>
      <c r="AA37" s="130" t="s">
        <v>181</v>
      </c>
    </row>
    <row r="38" spans="7:28" ht="26.25" customHeight="1" thickBot="1">
      <c r="G38" s="90">
        <v>38</v>
      </c>
      <c r="H38" s="77">
        <v>15</v>
      </c>
      <c r="T38" s="128" t="s">
        <v>46</v>
      </c>
      <c r="U38" s="128" t="s">
        <v>281</v>
      </c>
      <c r="V38" s="128" t="s">
        <v>178</v>
      </c>
      <c r="W38" s="128"/>
      <c r="X38" s="128"/>
      <c r="Y38" s="129" t="s">
        <v>55</v>
      </c>
      <c r="Z38" s="128"/>
      <c r="AA38" s="128"/>
    </row>
    <row r="39" spans="7:28" ht="26.25" customHeight="1" thickBot="1">
      <c r="G39" s="74">
        <v>39</v>
      </c>
      <c r="H39" s="77">
        <v>15</v>
      </c>
      <c r="T39" s="30" t="s">
        <v>45</v>
      </c>
      <c r="U39" s="1" t="s">
        <v>280</v>
      </c>
      <c r="V39" s="1" t="s">
        <v>179</v>
      </c>
      <c r="W39" s="1" t="s">
        <v>147</v>
      </c>
      <c r="X39" s="1">
        <v>1</v>
      </c>
      <c r="Y39" s="16" t="s">
        <v>55</v>
      </c>
      <c r="Z39" s="1" t="s">
        <v>60</v>
      </c>
      <c r="AA39" s="1"/>
    </row>
    <row r="40" spans="7:28" ht="27" customHeight="1" thickBot="1">
      <c r="G40" s="90">
        <v>40</v>
      </c>
      <c r="H40" s="77">
        <v>15</v>
      </c>
      <c r="T40" s="30" t="s">
        <v>46</v>
      </c>
      <c r="U40" s="1" t="s">
        <v>281</v>
      </c>
      <c r="V40" s="1" t="s">
        <v>179</v>
      </c>
      <c r="W40" s="1"/>
      <c r="X40" s="1"/>
      <c r="Y40" s="16" t="s">
        <v>55</v>
      </c>
      <c r="Z40" s="1"/>
      <c r="AA40" s="1"/>
    </row>
    <row r="41" spans="7:28" ht="13.5" customHeight="1">
      <c r="H41" s="54">
        <v>15</v>
      </c>
      <c r="T41" s="30" t="s">
        <v>45</v>
      </c>
      <c r="U41" s="1" t="s">
        <v>280</v>
      </c>
      <c r="V41" s="1" t="s">
        <v>180</v>
      </c>
      <c r="W41" s="1" t="s">
        <v>147</v>
      </c>
      <c r="X41" s="1">
        <v>2</v>
      </c>
      <c r="Y41" s="16" t="s">
        <v>55</v>
      </c>
      <c r="Z41" s="1" t="s">
        <v>60</v>
      </c>
      <c r="AA41" s="1"/>
    </row>
    <row r="42" spans="7:28" ht="13.5" customHeight="1">
      <c r="H42" s="54">
        <v>3.75</v>
      </c>
      <c r="T42" s="30" t="s">
        <v>46</v>
      </c>
      <c r="U42" s="1" t="s">
        <v>281</v>
      </c>
      <c r="V42" s="1" t="s">
        <v>180</v>
      </c>
      <c r="W42" s="1"/>
      <c r="X42" s="1"/>
      <c r="Y42" s="16" t="s">
        <v>55</v>
      </c>
      <c r="Z42" s="1"/>
      <c r="AA42" s="1"/>
    </row>
    <row r="47" spans="7:28" ht="42" customHeight="1"/>
  </sheetData>
  <mergeCells count="14">
    <mergeCell ref="AA13:AA14"/>
    <mergeCell ref="P13:P14"/>
    <mergeCell ref="Q13:Q14"/>
    <mergeCell ref="R13:R14"/>
    <mergeCell ref="T13:U13"/>
    <mergeCell ref="V13:X13"/>
    <mergeCell ref="Y13:Y14"/>
    <mergeCell ref="M3:Q3"/>
    <mergeCell ref="V3:Z3"/>
    <mergeCell ref="M4:Q11"/>
    <mergeCell ref="V4:Z11"/>
    <mergeCell ref="K13:L13"/>
    <mergeCell ref="M13:O13"/>
    <mergeCell ref="Z13:Z14"/>
  </mergeCells>
  <phoneticPr fontId="3"/>
  <pageMargins left="0.38" right="0.26" top="0.56999999999999995" bottom="0.73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AA121"/>
  <sheetViews>
    <sheetView view="pageBreakPreview" zoomScaleNormal="100" zoomScaleSheetLayoutView="100" workbookViewId="0">
      <selection activeCell="I1" sqref="I1"/>
    </sheetView>
  </sheetViews>
  <sheetFormatPr defaultRowHeight="14.25"/>
  <cols>
    <col min="1" max="1" width="3.5" style="121" customWidth="1"/>
    <col min="2" max="6" width="1.75" style="121" customWidth="1"/>
    <col min="7" max="7" width="1.75" style="125" customWidth="1"/>
    <col min="8" max="10" width="1.75" style="121" customWidth="1"/>
    <col min="11" max="11" width="15.5" style="121" customWidth="1"/>
    <col min="12" max="12" width="8.375" style="121" customWidth="1"/>
    <col min="13" max="13" width="8.5" style="121" customWidth="1"/>
    <col min="14" max="14" width="5.5" style="121" customWidth="1"/>
    <col min="15" max="15" width="8.875" style="121" customWidth="1"/>
    <col min="16" max="16" width="4.25" style="121" customWidth="1"/>
    <col min="17" max="17" width="13.625" style="121" customWidth="1"/>
    <col min="18" max="18" width="14.75" style="121" customWidth="1"/>
    <col min="19" max="19" width="3.875" style="121" customWidth="1"/>
    <col min="20" max="20" width="6.5" style="121" customWidth="1"/>
    <col min="21" max="21" width="6.625" style="121" customWidth="1"/>
    <col min="22" max="16384" width="9" style="121"/>
  </cols>
  <sheetData>
    <row r="1" spans="1:18" customFormat="1" ht="13.5">
      <c r="A1" s="155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8" customFormat="1" ht="22.5" customHeight="1">
      <c r="A2" s="142"/>
      <c r="B2" s="181"/>
      <c r="C2" s="327"/>
      <c r="D2" s="327"/>
      <c r="E2" s="327"/>
      <c r="F2" s="327"/>
      <c r="G2" s="327"/>
      <c r="H2" s="327"/>
      <c r="I2" s="327"/>
      <c r="J2" s="327"/>
      <c r="K2" s="182"/>
      <c r="L2" s="182"/>
      <c r="M2" s="183"/>
      <c r="N2" s="183"/>
      <c r="O2" s="183"/>
      <c r="P2" s="183"/>
      <c r="Q2" s="183"/>
      <c r="R2" s="105"/>
    </row>
    <row r="3" spans="1:18" customFormat="1" ht="42" customHeight="1">
      <c r="A3" s="142"/>
      <c r="B3" s="184" t="str">
        <f>"  "&amp;U3</f>
        <v xml:space="preserve">  </v>
      </c>
      <c r="C3" s="328"/>
      <c r="D3" s="328"/>
      <c r="E3" s="328"/>
      <c r="F3" s="328"/>
      <c r="G3" s="328"/>
      <c r="H3" s="328"/>
      <c r="I3" s="328"/>
      <c r="J3" s="328"/>
      <c r="K3" s="328"/>
      <c r="L3" s="185" t="s">
        <v>232</v>
      </c>
      <c r="M3" s="245" t="s">
        <v>230</v>
      </c>
      <c r="N3" s="183"/>
      <c r="O3" s="183"/>
      <c r="P3" s="183"/>
      <c r="Q3" s="183"/>
      <c r="R3" s="105"/>
    </row>
    <row r="4" spans="1:18" customFormat="1" ht="23.25" customHeight="1">
      <c r="A4" s="142"/>
      <c r="B4" s="314" t="s">
        <v>231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6"/>
    </row>
    <row r="5" spans="1:18" customFormat="1" ht="14.25" customHeight="1">
      <c r="A5" s="142"/>
      <c r="B5" s="317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9"/>
    </row>
    <row r="6" spans="1:18" customFormat="1" ht="50.25" customHeight="1">
      <c r="A6" s="142"/>
      <c r="B6" s="320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2"/>
    </row>
    <row r="7" spans="1:18" customFormat="1" ht="44.25" customHeight="1">
      <c r="A7" s="142"/>
      <c r="B7" s="311" t="s">
        <v>214</v>
      </c>
      <c r="C7" s="312"/>
      <c r="D7" s="312"/>
      <c r="E7" s="312"/>
      <c r="F7" s="312"/>
      <c r="G7" s="312"/>
      <c r="H7" s="312"/>
      <c r="I7" s="312"/>
      <c r="J7" s="313"/>
      <c r="K7" s="323"/>
      <c r="L7" s="324"/>
      <c r="M7" s="324"/>
      <c r="N7" s="324"/>
      <c r="O7" s="324"/>
      <c r="P7" s="324"/>
      <c r="Q7" s="324"/>
      <c r="R7" s="325"/>
    </row>
    <row r="8" spans="1:18" customFormat="1" ht="44.25" customHeight="1">
      <c r="A8" s="142"/>
      <c r="B8" s="309" t="s">
        <v>207</v>
      </c>
      <c r="C8" s="310"/>
      <c r="D8" s="310"/>
      <c r="E8" s="310"/>
      <c r="F8" s="310"/>
      <c r="G8" s="310"/>
      <c r="H8" s="310"/>
      <c r="I8" s="310"/>
      <c r="J8" s="310"/>
      <c r="K8" s="326"/>
      <c r="L8" s="326"/>
      <c r="M8" s="326"/>
      <c r="N8" s="326"/>
      <c r="O8" s="326"/>
      <c r="P8" s="326"/>
      <c r="Q8" s="326"/>
      <c r="R8" s="326"/>
    </row>
    <row r="9" spans="1:18" customFormat="1" ht="26.1" customHeight="1">
      <c r="A9" s="142"/>
      <c r="B9" s="309" t="s">
        <v>208</v>
      </c>
      <c r="C9" s="310"/>
      <c r="D9" s="310"/>
      <c r="E9" s="310"/>
      <c r="F9" s="310"/>
      <c r="G9" s="310"/>
      <c r="H9" s="310"/>
      <c r="I9" s="310"/>
      <c r="J9" s="310"/>
      <c r="K9" s="308"/>
      <c r="L9" s="308"/>
      <c r="M9" s="308"/>
      <c r="N9" s="308"/>
      <c r="O9" s="308"/>
      <c r="P9" s="308"/>
      <c r="Q9" s="308"/>
      <c r="R9" s="308"/>
    </row>
    <row r="10" spans="1:18" customFormat="1" ht="26.1" customHeight="1">
      <c r="A10" s="142"/>
      <c r="B10" s="186"/>
      <c r="C10" s="182"/>
      <c r="D10" s="187"/>
      <c r="E10" s="188"/>
      <c r="F10" s="188"/>
      <c r="G10" s="188"/>
      <c r="H10" s="188"/>
      <c r="I10" s="189"/>
      <c r="J10" s="190"/>
      <c r="K10" s="308"/>
      <c r="L10" s="308"/>
      <c r="M10" s="308"/>
      <c r="N10" s="308"/>
      <c r="O10" s="308"/>
      <c r="P10" s="308"/>
      <c r="Q10" s="308"/>
      <c r="R10" s="308"/>
    </row>
    <row r="11" spans="1:18" customFormat="1" ht="26.1" customHeight="1">
      <c r="A11" s="142"/>
      <c r="B11" s="186"/>
      <c r="C11" s="182"/>
      <c r="D11" s="191"/>
      <c r="E11" s="188"/>
      <c r="F11" s="188"/>
      <c r="G11" s="188"/>
      <c r="H11" s="188"/>
      <c r="I11" s="188"/>
      <c r="J11" s="192"/>
      <c r="K11" s="308"/>
      <c r="L11" s="308"/>
      <c r="M11" s="308"/>
      <c r="N11" s="308"/>
      <c r="O11" s="308"/>
      <c r="P11" s="308"/>
      <c r="Q11" s="308"/>
      <c r="R11" s="308"/>
    </row>
    <row r="12" spans="1:18" customFormat="1" ht="26.1" customHeight="1">
      <c r="A12" s="142"/>
      <c r="B12" s="186"/>
      <c r="C12" s="193"/>
      <c r="D12" s="191"/>
      <c r="E12" s="191"/>
      <c r="F12" s="191"/>
      <c r="G12" s="191"/>
      <c r="H12" s="191"/>
      <c r="I12" s="191"/>
      <c r="J12" s="194"/>
      <c r="K12" s="308"/>
      <c r="L12" s="308"/>
      <c r="M12" s="308"/>
      <c r="N12" s="308"/>
      <c r="O12" s="308"/>
      <c r="P12" s="308"/>
      <c r="Q12" s="308"/>
      <c r="R12" s="308"/>
    </row>
    <row r="13" spans="1:18" customFormat="1" ht="26.1" customHeight="1">
      <c r="A13" s="142"/>
      <c r="B13" s="186"/>
      <c r="C13" s="193"/>
      <c r="D13" s="182"/>
      <c r="E13" s="182"/>
      <c r="F13" s="182"/>
      <c r="G13" s="182"/>
      <c r="H13" s="182"/>
      <c r="I13" s="182"/>
      <c r="J13" s="190"/>
      <c r="K13" s="308"/>
      <c r="L13" s="308"/>
      <c r="M13" s="308"/>
      <c r="N13" s="308"/>
      <c r="O13" s="308"/>
      <c r="P13" s="308"/>
      <c r="Q13" s="308"/>
      <c r="R13" s="308"/>
    </row>
    <row r="14" spans="1:18" customFormat="1" ht="26.1" customHeight="1">
      <c r="A14" s="142"/>
      <c r="B14" s="186"/>
      <c r="C14" s="195"/>
      <c r="D14" s="182"/>
      <c r="E14" s="182"/>
      <c r="F14" s="182"/>
      <c r="G14" s="182"/>
      <c r="H14" s="182"/>
      <c r="I14" s="182"/>
      <c r="J14" s="190"/>
      <c r="K14" s="308"/>
      <c r="L14" s="308"/>
      <c r="M14" s="308"/>
      <c r="N14" s="308"/>
      <c r="O14" s="308"/>
      <c r="P14" s="308"/>
      <c r="Q14" s="308"/>
      <c r="R14" s="308"/>
    </row>
    <row r="15" spans="1:18" customFormat="1" ht="26.1" customHeight="1">
      <c r="A15" s="142"/>
      <c r="B15" s="186"/>
      <c r="C15" s="196"/>
      <c r="D15" s="193"/>
      <c r="E15" s="182"/>
      <c r="F15" s="182"/>
      <c r="G15" s="182"/>
      <c r="H15" s="182"/>
      <c r="I15" s="182"/>
      <c r="J15" s="190"/>
      <c r="K15" s="308"/>
      <c r="L15" s="308"/>
      <c r="M15" s="308"/>
      <c r="N15" s="308"/>
      <c r="O15" s="308"/>
      <c r="P15" s="308"/>
      <c r="Q15" s="308"/>
      <c r="R15" s="308"/>
    </row>
    <row r="16" spans="1:18" customFormat="1" ht="26.1" customHeight="1">
      <c r="A16" s="142"/>
      <c r="B16" s="186"/>
      <c r="C16" s="182"/>
      <c r="D16" s="182"/>
      <c r="E16" s="182"/>
      <c r="F16" s="182"/>
      <c r="G16" s="182"/>
      <c r="H16" s="182"/>
      <c r="I16" s="182"/>
      <c r="J16" s="190"/>
      <c r="K16" s="308"/>
      <c r="L16" s="308"/>
      <c r="M16" s="308"/>
      <c r="N16" s="308"/>
      <c r="O16" s="308"/>
      <c r="P16" s="308"/>
      <c r="Q16" s="308"/>
      <c r="R16" s="308"/>
    </row>
    <row r="17" spans="1:18" customFormat="1" ht="26.1" customHeight="1">
      <c r="A17" s="142"/>
      <c r="B17" s="186"/>
      <c r="C17" s="182"/>
      <c r="D17" s="193"/>
      <c r="E17" s="182"/>
      <c r="F17" s="182"/>
      <c r="G17" s="182"/>
      <c r="H17" s="182"/>
      <c r="I17" s="182"/>
      <c r="J17" s="190"/>
      <c r="K17" s="308"/>
      <c r="L17" s="308"/>
      <c r="M17" s="308"/>
      <c r="N17" s="308"/>
      <c r="O17" s="308"/>
      <c r="P17" s="308"/>
      <c r="Q17" s="308"/>
      <c r="R17" s="308"/>
    </row>
    <row r="18" spans="1:18" customFormat="1" ht="26.1" customHeight="1">
      <c r="A18" s="142"/>
      <c r="B18" s="186"/>
      <c r="C18" s="182"/>
      <c r="D18" s="197"/>
      <c r="E18" s="198"/>
      <c r="F18" s="182"/>
      <c r="G18" s="182"/>
      <c r="H18" s="182"/>
      <c r="I18" s="182"/>
      <c r="J18" s="190"/>
      <c r="K18" s="308"/>
      <c r="L18" s="308"/>
      <c r="M18" s="308"/>
      <c r="N18" s="308"/>
      <c r="O18" s="308"/>
      <c r="P18" s="308"/>
      <c r="Q18" s="308"/>
      <c r="R18" s="308"/>
    </row>
    <row r="19" spans="1:18" customFormat="1" ht="26.1" customHeight="1">
      <c r="A19" s="142"/>
      <c r="B19" s="186"/>
      <c r="C19" s="182"/>
      <c r="D19" s="182"/>
      <c r="E19" s="182"/>
      <c r="F19" s="182"/>
      <c r="G19" s="182"/>
      <c r="H19" s="182"/>
      <c r="I19" s="182"/>
      <c r="J19" s="190"/>
      <c r="K19" s="308"/>
      <c r="L19" s="308"/>
      <c r="M19" s="308"/>
      <c r="N19" s="308"/>
      <c r="O19" s="308"/>
      <c r="P19" s="308"/>
      <c r="Q19" s="308"/>
      <c r="R19" s="308"/>
    </row>
    <row r="20" spans="1:18" customFormat="1" ht="26.1" customHeight="1">
      <c r="A20" s="142"/>
      <c r="B20" s="186"/>
      <c r="C20" s="182"/>
      <c r="D20" s="182"/>
      <c r="E20" s="182"/>
      <c r="F20" s="182"/>
      <c r="G20" s="182"/>
      <c r="H20" s="182"/>
      <c r="I20" s="182"/>
      <c r="J20" s="190"/>
      <c r="K20" s="308"/>
      <c r="L20" s="308"/>
      <c r="M20" s="308"/>
      <c r="N20" s="308"/>
      <c r="O20" s="308"/>
      <c r="P20" s="308"/>
      <c r="Q20" s="308"/>
      <c r="R20" s="308"/>
    </row>
    <row r="21" spans="1:18" customFormat="1" ht="26.1" customHeight="1">
      <c r="A21" s="142"/>
      <c r="B21" s="186"/>
      <c r="C21" s="182"/>
      <c r="D21" s="182"/>
      <c r="E21" s="182"/>
      <c r="F21" s="182"/>
      <c r="G21" s="182"/>
      <c r="H21" s="182"/>
      <c r="I21" s="182"/>
      <c r="J21" s="190"/>
      <c r="K21" s="308"/>
      <c r="L21" s="308"/>
      <c r="M21" s="308"/>
      <c r="N21" s="308"/>
      <c r="O21" s="308"/>
      <c r="P21" s="308"/>
      <c r="Q21" s="308"/>
      <c r="R21" s="308"/>
    </row>
    <row r="22" spans="1:18" customFormat="1" ht="26.1" customHeight="1">
      <c r="A22" s="142"/>
      <c r="B22" s="186"/>
      <c r="C22" s="182"/>
      <c r="D22" s="182"/>
      <c r="E22" s="182"/>
      <c r="F22" s="197"/>
      <c r="G22" s="197"/>
      <c r="H22" s="197"/>
      <c r="I22" s="197"/>
      <c r="J22" s="199"/>
      <c r="K22" s="308"/>
      <c r="L22" s="308"/>
      <c r="M22" s="308"/>
      <c r="N22" s="308"/>
      <c r="O22" s="308"/>
      <c r="P22" s="308"/>
      <c r="Q22" s="308"/>
      <c r="R22" s="308"/>
    </row>
    <row r="23" spans="1:18" customFormat="1" ht="26.1" customHeight="1">
      <c r="A23" s="142"/>
      <c r="B23" s="186"/>
      <c r="C23" s="182"/>
      <c r="D23" s="182"/>
      <c r="E23" s="182"/>
      <c r="F23" s="197"/>
      <c r="G23" s="197"/>
      <c r="H23" s="197"/>
      <c r="I23" s="197"/>
      <c r="J23" s="190"/>
      <c r="K23" s="308"/>
      <c r="L23" s="308"/>
      <c r="M23" s="308"/>
      <c r="N23" s="308"/>
      <c r="O23" s="308"/>
      <c r="P23" s="308"/>
      <c r="Q23" s="308"/>
      <c r="R23" s="308"/>
    </row>
    <row r="24" spans="1:18" customFormat="1" ht="26.1" customHeight="1">
      <c r="A24" s="142"/>
      <c r="B24" s="186"/>
      <c r="C24" s="182"/>
      <c r="D24" s="182"/>
      <c r="E24" s="182"/>
      <c r="F24" s="197"/>
      <c r="G24" s="200"/>
      <c r="H24" s="200"/>
      <c r="I24" s="200"/>
      <c r="J24" s="190"/>
      <c r="K24" s="308"/>
      <c r="L24" s="308"/>
      <c r="M24" s="308"/>
      <c r="N24" s="308"/>
      <c r="O24" s="308"/>
      <c r="P24" s="308"/>
      <c r="Q24" s="308"/>
      <c r="R24" s="308"/>
    </row>
    <row r="25" spans="1:18" customFormat="1" ht="26.1" customHeight="1">
      <c r="A25" s="142"/>
      <c r="B25" s="186"/>
      <c r="C25" s="182"/>
      <c r="D25" s="182"/>
      <c r="E25" s="182"/>
      <c r="F25" s="197"/>
      <c r="G25" s="197"/>
      <c r="H25" s="197"/>
      <c r="I25" s="197"/>
      <c r="J25" s="199"/>
      <c r="K25" s="308"/>
      <c r="L25" s="308"/>
      <c r="M25" s="308"/>
      <c r="N25" s="308"/>
      <c r="O25" s="308"/>
      <c r="P25" s="308"/>
      <c r="Q25" s="308"/>
      <c r="R25" s="308"/>
    </row>
    <row r="26" spans="1:18" customFormat="1" ht="26.1" customHeight="1">
      <c r="A26" s="142"/>
      <c r="B26" s="201"/>
      <c r="C26" s="197"/>
      <c r="D26" s="182"/>
      <c r="E26" s="182"/>
      <c r="F26" s="182"/>
      <c r="G26" s="182"/>
      <c r="H26" s="182"/>
      <c r="I26" s="182"/>
      <c r="J26" s="190"/>
      <c r="K26" s="308"/>
      <c r="L26" s="308"/>
      <c r="M26" s="308"/>
      <c r="N26" s="308"/>
      <c r="O26" s="308"/>
      <c r="P26" s="308"/>
      <c r="Q26" s="308"/>
      <c r="R26" s="308"/>
    </row>
    <row r="27" spans="1:18" customFormat="1" ht="26.1" customHeight="1">
      <c r="A27" s="142"/>
      <c r="B27" s="186"/>
      <c r="C27" s="182"/>
      <c r="D27" s="182"/>
      <c r="E27" s="202"/>
      <c r="F27" s="203"/>
      <c r="G27" s="203"/>
      <c r="H27" s="203"/>
      <c r="I27" s="203"/>
      <c r="J27" s="204"/>
      <c r="K27" s="308"/>
      <c r="L27" s="308"/>
      <c r="M27" s="308"/>
      <c r="N27" s="308"/>
      <c r="O27" s="308"/>
      <c r="P27" s="308"/>
      <c r="Q27" s="308"/>
      <c r="R27" s="308"/>
    </row>
    <row r="28" spans="1:18" customFormat="1" ht="26.1" customHeight="1">
      <c r="A28" s="142"/>
      <c r="B28" s="186"/>
      <c r="C28" s="182"/>
      <c r="D28" s="182"/>
      <c r="E28" s="182"/>
      <c r="F28" s="182"/>
      <c r="G28" s="182"/>
      <c r="H28" s="182"/>
      <c r="I28" s="182"/>
      <c r="J28" s="190"/>
      <c r="K28" s="308"/>
      <c r="L28" s="308"/>
      <c r="M28" s="308"/>
      <c r="N28" s="308"/>
      <c r="O28" s="308"/>
      <c r="P28" s="308"/>
      <c r="Q28" s="308"/>
      <c r="R28" s="308"/>
    </row>
    <row r="29" spans="1:18" customFormat="1" ht="26.1" customHeight="1">
      <c r="A29" s="142"/>
      <c r="B29" s="186"/>
      <c r="C29" s="182"/>
      <c r="D29" s="182"/>
      <c r="E29" s="182"/>
      <c r="F29" s="182"/>
      <c r="G29" s="182"/>
      <c r="H29" s="182"/>
      <c r="I29" s="182"/>
      <c r="J29" s="190"/>
      <c r="K29" s="308"/>
      <c r="L29" s="308"/>
      <c r="M29" s="308"/>
      <c r="N29" s="308"/>
      <c r="O29" s="308"/>
      <c r="P29" s="308"/>
      <c r="Q29" s="308"/>
      <c r="R29" s="308"/>
    </row>
    <row r="30" spans="1:18" customFormat="1" ht="26.1" customHeight="1">
      <c r="A30" s="142"/>
      <c r="B30" s="186"/>
      <c r="C30" s="182"/>
      <c r="D30" s="182"/>
      <c r="E30" s="182"/>
      <c r="F30" s="182"/>
      <c r="G30" s="182"/>
      <c r="H30" s="182"/>
      <c r="I30" s="182"/>
      <c r="J30" s="190"/>
      <c r="K30" s="308"/>
      <c r="L30" s="308"/>
      <c r="M30" s="308"/>
      <c r="N30" s="308"/>
      <c r="O30" s="308"/>
      <c r="P30" s="308"/>
      <c r="Q30" s="308"/>
      <c r="R30" s="308"/>
    </row>
    <row r="31" spans="1:18" customFormat="1" ht="33" customHeight="1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331"/>
      <c r="L31" s="332"/>
      <c r="M31" s="332"/>
      <c r="N31" s="332"/>
      <c r="O31" s="332"/>
      <c r="P31" s="332"/>
      <c r="Q31" s="332"/>
      <c r="R31" s="332"/>
    </row>
    <row r="32" spans="1:18" customFormat="1" ht="18" customHeight="1">
      <c r="A32" s="142"/>
      <c r="B32" s="138"/>
      <c r="C32" s="142"/>
      <c r="D32" s="142"/>
      <c r="E32" s="142"/>
      <c r="F32" s="142"/>
      <c r="G32" s="142"/>
      <c r="H32" s="142"/>
      <c r="I32" s="149"/>
      <c r="J32" s="150"/>
      <c r="K32" s="150"/>
      <c r="L32" s="142"/>
    </row>
    <row r="33" spans="1:18" customFormat="1" ht="24.75" customHeight="1">
      <c r="A33" s="142"/>
      <c r="B33" s="153"/>
      <c r="C33" s="154"/>
      <c r="D33" s="154"/>
      <c r="E33" s="157"/>
      <c r="F33" s="142"/>
      <c r="G33" s="142"/>
      <c r="H33" s="142"/>
      <c r="I33" s="142"/>
      <c r="J33" s="142"/>
      <c r="K33" s="142"/>
      <c r="L33" s="142"/>
    </row>
    <row r="34" spans="1:18" customFormat="1" ht="33.950000000000003" customHeight="1">
      <c r="A34" s="142"/>
      <c r="B34" s="142"/>
      <c r="C34" s="142"/>
      <c r="D34" s="142"/>
      <c r="E34" s="142"/>
      <c r="F34" s="139"/>
      <c r="G34" s="139"/>
      <c r="H34" s="139"/>
      <c r="I34" s="146"/>
      <c r="J34" s="146"/>
      <c r="K34" s="146"/>
      <c r="L34" s="142"/>
    </row>
    <row r="35" spans="1:18" customFormat="1" ht="33.950000000000003" customHeight="1">
      <c r="A35" s="142"/>
      <c r="B35" s="142"/>
      <c r="C35" s="142"/>
      <c r="D35" s="142"/>
      <c r="E35" s="142"/>
      <c r="F35" s="142"/>
      <c r="G35" s="139"/>
      <c r="H35" s="147"/>
      <c r="I35" s="148"/>
      <c r="J35" s="148"/>
      <c r="K35" s="148"/>
      <c r="L35" s="142"/>
    </row>
    <row r="36" spans="1:18" customFormat="1" ht="33.950000000000003" customHeight="1">
      <c r="A36" s="142"/>
      <c r="B36" s="142"/>
      <c r="C36" s="142"/>
      <c r="D36" s="156"/>
      <c r="E36" s="136"/>
      <c r="F36" s="142"/>
      <c r="G36" s="142"/>
      <c r="H36" s="139"/>
      <c r="I36" s="139"/>
      <c r="J36" s="139"/>
      <c r="K36" s="139"/>
      <c r="L36" s="143"/>
    </row>
    <row r="37" spans="1:18" customFormat="1" ht="52.5" customHeight="1">
      <c r="A37" s="142"/>
      <c r="B37" s="152"/>
      <c r="C37" s="151"/>
      <c r="D37" s="151"/>
      <c r="E37" s="151"/>
      <c r="F37" s="151"/>
      <c r="G37" s="151"/>
      <c r="H37" s="151"/>
      <c r="I37" s="151"/>
      <c r="J37" s="151"/>
      <c r="K37" s="151"/>
      <c r="L37" s="151"/>
    </row>
    <row r="38" spans="1:18" customFormat="1" ht="37.5" customHeight="1">
      <c r="A38" s="142"/>
      <c r="B38" s="329" t="s">
        <v>236</v>
      </c>
      <c r="C38" s="330"/>
      <c r="D38" s="330"/>
      <c r="E38" s="330"/>
      <c r="F38" s="330"/>
      <c r="G38" s="330"/>
      <c r="H38" s="330"/>
      <c r="I38" s="330"/>
      <c r="J38" s="330"/>
      <c r="K38" s="330"/>
      <c r="L38" s="205"/>
      <c r="M38" s="206"/>
      <c r="N38" s="206"/>
      <c r="O38" s="206"/>
      <c r="P38" s="333"/>
      <c r="Q38" s="333"/>
      <c r="R38" s="207"/>
    </row>
    <row r="39" spans="1:18" customFormat="1" ht="28.5" customHeight="1">
      <c r="A39" s="142"/>
      <c r="B39" s="180"/>
      <c r="C39" s="159"/>
      <c r="D39" s="173" t="s">
        <v>237</v>
      </c>
      <c r="E39" s="159"/>
      <c r="F39" s="159"/>
      <c r="G39" s="159"/>
      <c r="H39" s="159"/>
      <c r="I39" s="159"/>
      <c r="J39" s="159"/>
      <c r="K39" s="293" t="s">
        <v>239</v>
      </c>
      <c r="L39" s="293"/>
      <c r="M39" s="293"/>
      <c r="N39" s="24"/>
      <c r="O39" s="24"/>
      <c r="P39" s="300"/>
      <c r="Q39" s="300"/>
      <c r="R39" s="208"/>
    </row>
    <row r="40" spans="1:18" customFormat="1" ht="27.75" customHeight="1">
      <c r="A40" s="142"/>
      <c r="B40" s="180"/>
      <c r="C40" s="159"/>
      <c r="D40" s="159"/>
      <c r="E40" s="159"/>
      <c r="F40" s="159"/>
      <c r="G40" s="159"/>
      <c r="H40" s="159"/>
      <c r="I40" s="159"/>
      <c r="J40" s="159"/>
      <c r="K40" s="293" t="s">
        <v>238</v>
      </c>
      <c r="L40" s="293"/>
      <c r="M40" s="293"/>
      <c r="N40" s="24"/>
      <c r="O40" s="24"/>
      <c r="P40" s="300"/>
      <c r="Q40" s="300"/>
      <c r="R40" s="208"/>
    </row>
    <row r="41" spans="1:18" customFormat="1" ht="13.5">
      <c r="A41" s="142"/>
      <c r="B41" s="180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24"/>
      <c r="N41" s="24"/>
      <c r="O41" s="24"/>
      <c r="P41" s="24"/>
      <c r="Q41" s="291"/>
      <c r="R41" s="292"/>
    </row>
    <row r="42" spans="1:18" customFormat="1" ht="13.5">
      <c r="A42" s="142"/>
      <c r="B42" s="20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24"/>
      <c r="N42" s="24"/>
      <c r="O42" s="24"/>
      <c r="P42" s="24"/>
      <c r="Q42" s="24"/>
      <c r="R42" s="210"/>
    </row>
    <row r="43" spans="1:18" customFormat="1" ht="13.5">
      <c r="A43" s="142"/>
      <c r="B43" s="180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24"/>
      <c r="N43" s="24"/>
      <c r="O43" s="24"/>
      <c r="P43" s="24"/>
      <c r="Q43" s="24"/>
      <c r="R43" s="210"/>
    </row>
    <row r="44" spans="1:18" customFormat="1" ht="13.5">
      <c r="A44" s="142"/>
      <c r="B44" s="180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24"/>
      <c r="N44" s="24"/>
      <c r="O44" s="24"/>
      <c r="P44" s="24"/>
      <c r="Q44" s="24"/>
      <c r="R44" s="210"/>
    </row>
    <row r="45" spans="1:18" customFormat="1" ht="43.5" customHeight="1">
      <c r="A45" s="142"/>
      <c r="B45" s="211"/>
      <c r="C45" s="159"/>
      <c r="D45" s="170"/>
      <c r="E45" s="159"/>
      <c r="F45" s="159"/>
      <c r="G45" s="159"/>
      <c r="H45" s="159"/>
      <c r="I45" s="159"/>
      <c r="J45" s="159"/>
      <c r="K45" s="159"/>
      <c r="L45" s="159"/>
      <c r="M45" s="24"/>
      <c r="N45" s="24"/>
      <c r="O45" s="24"/>
      <c r="P45" s="24"/>
      <c r="Q45" s="24"/>
      <c r="R45" s="210"/>
    </row>
    <row r="46" spans="1:18" customFormat="1" ht="43.5" customHeight="1">
      <c r="A46" s="142"/>
      <c r="B46" s="211"/>
      <c r="C46" s="159"/>
      <c r="D46" s="170"/>
      <c r="E46" s="159"/>
      <c r="F46" s="159"/>
      <c r="G46" s="159"/>
      <c r="H46" s="159"/>
      <c r="I46" s="159"/>
      <c r="J46" s="159"/>
      <c r="K46" s="159"/>
      <c r="L46" s="159"/>
      <c r="M46" s="24"/>
      <c r="N46" s="24"/>
      <c r="O46" s="24"/>
      <c r="P46" s="24"/>
      <c r="Q46" s="24"/>
      <c r="R46" s="210"/>
    </row>
    <row r="47" spans="1:18" customFormat="1" ht="43.5" customHeight="1">
      <c r="A47" s="142"/>
      <c r="B47" s="211"/>
      <c r="C47" s="159"/>
      <c r="D47" s="171"/>
      <c r="E47" s="171"/>
      <c r="F47" s="172"/>
      <c r="G47" s="159"/>
      <c r="H47" s="159"/>
      <c r="I47" s="159"/>
      <c r="J47" s="159"/>
      <c r="K47" s="159"/>
      <c r="L47" s="159"/>
      <c r="M47" s="24"/>
      <c r="N47" s="24"/>
      <c r="O47" s="24"/>
      <c r="P47" s="24"/>
      <c r="Q47" s="24"/>
      <c r="R47" s="210"/>
    </row>
    <row r="48" spans="1:18" customFormat="1" ht="16.5" customHeight="1">
      <c r="A48" s="142"/>
      <c r="B48" s="211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24"/>
      <c r="N48" s="24"/>
      <c r="O48" s="24"/>
      <c r="P48" s="24"/>
      <c r="Q48" s="24"/>
      <c r="R48" s="210"/>
    </row>
    <row r="49" spans="1:27" customFormat="1" ht="16.5" customHeight="1">
      <c r="A49" s="142"/>
      <c r="B49" s="180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24"/>
      <c r="N49" s="24"/>
      <c r="O49" s="24"/>
      <c r="P49" s="24"/>
      <c r="Q49" s="24"/>
      <c r="R49" s="210"/>
    </row>
    <row r="50" spans="1:27" customFormat="1" ht="16.5" customHeight="1">
      <c r="A50" s="142"/>
      <c r="B50" s="180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24"/>
      <c r="N50" s="24"/>
      <c r="O50" s="24"/>
      <c r="P50" s="24"/>
      <c r="Q50" s="24"/>
      <c r="R50" s="210"/>
    </row>
    <row r="51" spans="1:27" customFormat="1" ht="16.5" customHeight="1">
      <c r="A51" s="142"/>
      <c r="B51" s="180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24"/>
      <c r="N51" s="24"/>
      <c r="O51" s="24"/>
      <c r="P51" s="24"/>
      <c r="Q51" s="24"/>
      <c r="R51" s="210"/>
    </row>
    <row r="52" spans="1:27" customFormat="1" ht="16.5" customHeight="1">
      <c r="A52" s="142"/>
      <c r="B52" s="180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24"/>
      <c r="N52" s="24"/>
      <c r="O52" s="24"/>
      <c r="P52" s="24"/>
      <c r="Q52" s="24"/>
      <c r="R52" s="210"/>
    </row>
    <row r="53" spans="1:27" customFormat="1" ht="32.25" customHeight="1">
      <c r="A53" s="142"/>
      <c r="B53" s="288" t="s">
        <v>233</v>
      </c>
      <c r="C53" s="289"/>
      <c r="D53" s="289"/>
      <c r="E53" s="289"/>
      <c r="F53" s="289"/>
      <c r="G53" s="289"/>
      <c r="H53" s="289"/>
      <c r="I53" s="289"/>
      <c r="J53" s="290"/>
      <c r="K53" s="294"/>
      <c r="L53" s="295"/>
      <c r="M53" s="295"/>
      <c r="N53" s="295"/>
      <c r="O53" s="295"/>
      <c r="P53" s="295"/>
      <c r="Q53" s="295"/>
      <c r="R53" s="296"/>
    </row>
    <row r="54" spans="1:27" customFormat="1" ht="32.25" customHeight="1">
      <c r="A54" s="142"/>
      <c r="B54" s="288" t="s">
        <v>234</v>
      </c>
      <c r="C54" s="289"/>
      <c r="D54" s="289"/>
      <c r="E54" s="289"/>
      <c r="F54" s="289"/>
      <c r="G54" s="289"/>
      <c r="H54" s="289"/>
      <c r="I54" s="289"/>
      <c r="J54" s="290"/>
      <c r="K54" s="294"/>
      <c r="L54" s="295"/>
      <c r="M54" s="295"/>
      <c r="N54" s="295"/>
      <c r="O54" s="295"/>
      <c r="P54" s="295"/>
      <c r="Q54" s="295"/>
      <c r="R54" s="296"/>
    </row>
    <row r="55" spans="1:27" customFormat="1" ht="32.25" customHeight="1">
      <c r="A55" s="142"/>
      <c r="B55" s="288" t="s">
        <v>235</v>
      </c>
      <c r="C55" s="289"/>
      <c r="D55" s="289"/>
      <c r="E55" s="289"/>
      <c r="F55" s="289"/>
      <c r="G55" s="289"/>
      <c r="H55" s="289"/>
      <c r="I55" s="289"/>
      <c r="J55" s="290"/>
      <c r="K55" s="297"/>
      <c r="L55" s="298"/>
      <c r="M55" s="298"/>
      <c r="N55" s="298"/>
      <c r="O55" s="298"/>
      <c r="P55" s="298"/>
      <c r="Q55" s="298"/>
      <c r="R55" s="299"/>
    </row>
    <row r="56" spans="1:27" customFormat="1" ht="63" customHeight="1">
      <c r="A56" s="142"/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</row>
    <row r="57" spans="1:27" customFormat="1" ht="63" customHeight="1">
      <c r="A57" s="142"/>
      <c r="B57" s="142"/>
      <c r="C57" s="142"/>
      <c r="D57" s="142"/>
      <c r="E57" s="142"/>
      <c r="F57" s="142"/>
      <c r="G57" s="158"/>
      <c r="H57" s="142"/>
      <c r="I57" s="142"/>
      <c r="J57" s="142"/>
      <c r="K57" s="142"/>
      <c r="L57" s="142"/>
    </row>
    <row r="58" spans="1:27" customFormat="1" ht="63" customHeight="1">
      <c r="A58" s="142"/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</row>
    <row r="59" spans="1:27" customFormat="1" ht="19.5" customHeight="1">
      <c r="A59" s="142"/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</row>
    <row r="60" spans="1:27" customFormat="1" ht="15" customHeight="1">
      <c r="A60" s="142"/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S60" s="248"/>
    </row>
    <row r="61" spans="1:27" ht="14.25" customHeight="1">
      <c r="B61" s="306" t="s">
        <v>215</v>
      </c>
      <c r="C61" s="307"/>
      <c r="D61" s="307"/>
      <c r="E61" s="307"/>
      <c r="F61" s="307"/>
      <c r="G61" s="307"/>
      <c r="H61" s="307"/>
      <c r="I61" s="307"/>
      <c r="J61" s="307"/>
      <c r="K61" s="307"/>
      <c r="L61" s="212" t="s">
        <v>177</v>
      </c>
      <c r="M61" s="304" t="s">
        <v>216</v>
      </c>
      <c r="N61" s="305"/>
      <c r="O61" s="304" t="s">
        <v>217</v>
      </c>
      <c r="P61" s="305"/>
      <c r="Q61" s="219" t="s">
        <v>218</v>
      </c>
      <c r="R61" s="212" t="s">
        <v>219</v>
      </c>
      <c r="S61" s="249"/>
    </row>
    <row r="62" spans="1:27" ht="29.1" customHeight="1">
      <c r="B62" s="222" t="str">
        <f>IF($Z62=1,IF($U62="","",$U62),"")</f>
        <v/>
      </c>
      <c r="C62" s="223" t="str">
        <f>IF($Z62=2,IF($U62="","",$U62),"")</f>
        <v/>
      </c>
      <c r="D62" s="223" t="str">
        <f>IF($Z62=3,IF($U62="","",$U62),"")</f>
        <v/>
      </c>
      <c r="E62" s="223" t="str">
        <f>IF($Z62=4,IF($U62="","",$U62),"")</f>
        <v/>
      </c>
      <c r="F62" s="223" t="str">
        <f>IF($Z62=5,IF($U62="","",$U62),"")</f>
        <v/>
      </c>
      <c r="G62" s="223" t="str">
        <f>IF($Z62=6,IF($U62="","",$U62),"")</f>
        <v/>
      </c>
      <c r="H62" s="223" t="str">
        <f>IF($Z62=7,IF($U62="","",$U62),"")</f>
        <v/>
      </c>
      <c r="I62" s="223" t="str">
        <f>IF($Z62=8,IF($U62="","",$U62),"")</f>
        <v/>
      </c>
      <c r="J62" s="223" t="str">
        <f>IF($Z62=9,IF($U62="","",$U62),"")</f>
        <v/>
      </c>
      <c r="K62" s="224"/>
      <c r="L62" s="220"/>
      <c r="M62" s="215"/>
      <c r="N62" s="216"/>
      <c r="O62" s="215"/>
      <c r="P62" s="197"/>
      <c r="Q62" s="217"/>
      <c r="R62" s="218"/>
      <c r="S62" s="249"/>
      <c r="U62" s="138"/>
      <c r="V62" s="138"/>
      <c r="W62" s="138"/>
      <c r="X62" s="138"/>
      <c r="Y62" s="138"/>
      <c r="Z62" s="138"/>
      <c r="AA62" s="138"/>
    </row>
    <row r="63" spans="1:27" ht="29.1" customHeight="1">
      <c r="B63" s="225"/>
      <c r="C63" s="226"/>
      <c r="D63" s="226"/>
      <c r="E63" s="226"/>
      <c r="F63" s="227"/>
      <c r="G63" s="227"/>
      <c r="H63" s="228"/>
      <c r="I63" s="229"/>
      <c r="J63" s="229"/>
      <c r="K63" s="230"/>
      <c r="L63" s="221"/>
      <c r="M63" s="215" t="str">
        <f>IF(W63="","",IF(INT(W63),INT(W63),"0"))</f>
        <v/>
      </c>
      <c r="N63" s="237" t="str">
        <f>+IF(OR(W63="",L63="式"),"",IF(W63-INT(W63),W63-INT(W63),""))</f>
        <v/>
      </c>
      <c r="O63" s="215"/>
      <c r="P63" s="197"/>
      <c r="Q63" s="217"/>
      <c r="R63" s="218"/>
      <c r="S63" s="249"/>
      <c r="U63" s="138"/>
      <c r="V63" s="138"/>
      <c r="W63" s="138"/>
      <c r="X63" s="138"/>
      <c r="Y63" s="138"/>
      <c r="Z63" s="138"/>
      <c r="AA63" s="138"/>
    </row>
    <row r="64" spans="1:27" ht="29.1" customHeight="1">
      <c r="B64" s="222" t="str">
        <f>IF($Z64=1,IF($U64="","",$U64),"")</f>
        <v/>
      </c>
      <c r="C64" s="223" t="str">
        <f>IF($Z64=2,IF($U64="","",$U64),"")</f>
        <v/>
      </c>
      <c r="D64" s="223" t="str">
        <f>IF($Z64=3,IF($U64="","",$U64),"")</f>
        <v/>
      </c>
      <c r="E64" s="223" t="str">
        <f>IF($Z64=4,IF($U64="","",$U64),"")</f>
        <v/>
      </c>
      <c r="F64" s="223" t="str">
        <f>IF($Z64=5,IF($U64="","",$U64),"")</f>
        <v/>
      </c>
      <c r="G64" s="223" t="str">
        <f>IF($Z64=6,IF($U64="","",$U64),"")</f>
        <v/>
      </c>
      <c r="H64" s="223" t="str">
        <f>IF($Z64=7,IF($U64="","",$U64),"")</f>
        <v/>
      </c>
      <c r="I64" s="223" t="str">
        <f>IF($Z64=8,IF($U64="","",$U64),"")</f>
        <v/>
      </c>
      <c r="J64" s="223" t="str">
        <f>IF($Z64=9,IF($U64="","",$U64),"")</f>
        <v/>
      </c>
      <c r="K64" s="224"/>
      <c r="L64" s="213"/>
      <c r="M64" s="215"/>
      <c r="N64" s="237" t="str">
        <f t="shared" ref="N64:N89" si="0">+IF(OR(W64="",L64="式"),"",IF(W64-INT(W64),W64-INT(W64),""))</f>
        <v/>
      </c>
      <c r="O64" s="215"/>
      <c r="P64" s="199"/>
      <c r="Q64" s="217"/>
      <c r="R64" s="218"/>
      <c r="S64" s="249"/>
      <c r="U64" s="138"/>
      <c r="V64" s="138"/>
      <c r="W64" s="138"/>
      <c r="X64" s="138"/>
      <c r="Y64" s="138"/>
      <c r="Z64" s="138"/>
      <c r="AA64" s="138"/>
    </row>
    <row r="65" spans="2:27" ht="29.1" customHeight="1">
      <c r="B65" s="225"/>
      <c r="C65" s="226"/>
      <c r="D65" s="226"/>
      <c r="E65" s="226"/>
      <c r="F65" s="227"/>
      <c r="G65" s="227"/>
      <c r="H65" s="228"/>
      <c r="I65" s="229"/>
      <c r="J65" s="229"/>
      <c r="K65" s="230"/>
      <c r="L65" s="214"/>
      <c r="M65" s="215" t="str">
        <f>IF(W65="","",IF(INT(W65),INT(W65),"0"))</f>
        <v/>
      </c>
      <c r="N65" s="237" t="str">
        <f t="shared" si="0"/>
        <v/>
      </c>
      <c r="O65" s="215"/>
      <c r="P65" s="199"/>
      <c r="Q65" s="217"/>
      <c r="R65" s="218"/>
      <c r="S65" s="249"/>
      <c r="U65" s="138"/>
      <c r="V65" s="138"/>
      <c r="W65" s="138"/>
      <c r="X65" s="138"/>
      <c r="Y65" s="138"/>
      <c r="Z65" s="138"/>
      <c r="AA65" s="138"/>
    </row>
    <row r="66" spans="2:27" ht="29.1" customHeight="1">
      <c r="B66" s="222" t="str">
        <f>IF($Z66=1,IF($U66="","",$U66),"")</f>
        <v/>
      </c>
      <c r="C66" s="223" t="str">
        <f>IF($Z66=2,IF($U66="","",$U66),"")</f>
        <v/>
      </c>
      <c r="D66" s="223" t="str">
        <f>IF($Z66=3,IF($U66="","",$U66),"")</f>
        <v/>
      </c>
      <c r="E66" s="223" t="str">
        <f>IF($Z66=4,IF($U66="","",$U66),"")</f>
        <v/>
      </c>
      <c r="F66" s="223" t="str">
        <f>IF($Z66=5,IF($U66="","",$U66),"")</f>
        <v/>
      </c>
      <c r="G66" s="223" t="str">
        <f>IF($Z66=6,IF($U66="","",$U66),"")</f>
        <v/>
      </c>
      <c r="H66" s="223" t="str">
        <f>IF($Z66=7,IF($U66="","",$U66),"")</f>
        <v/>
      </c>
      <c r="I66" s="223" t="str">
        <f>IF($Z66=8,IF($U66="","",$U66),"")</f>
        <v/>
      </c>
      <c r="J66" s="223" t="str">
        <f>IF($Z66=9,IF($U66="","",$U66),"")</f>
        <v/>
      </c>
      <c r="K66" s="224"/>
      <c r="L66" s="213"/>
      <c r="M66" s="215"/>
      <c r="N66" s="237" t="str">
        <f t="shared" si="0"/>
        <v/>
      </c>
      <c r="O66" s="215"/>
      <c r="P66" s="199"/>
      <c r="Q66" s="217"/>
      <c r="R66" s="218"/>
      <c r="S66" s="249"/>
      <c r="U66" s="138"/>
      <c r="V66" s="138"/>
      <c r="W66" s="138"/>
      <c r="X66" s="138"/>
      <c r="Y66" s="138"/>
      <c r="Z66" s="138"/>
      <c r="AA66" s="138"/>
    </row>
    <row r="67" spans="2:27" ht="29.1" customHeight="1">
      <c r="B67" s="225"/>
      <c r="C67" s="226"/>
      <c r="D67" s="226"/>
      <c r="E67" s="226"/>
      <c r="F67" s="227"/>
      <c r="G67" s="227"/>
      <c r="H67" s="228"/>
      <c r="I67" s="229"/>
      <c r="J67" s="229"/>
      <c r="K67" s="230"/>
      <c r="L67" s="214"/>
      <c r="M67" s="215" t="str">
        <f>IF(W67="","",IF(INT(W67),INT(W67),"0"))</f>
        <v/>
      </c>
      <c r="N67" s="237" t="str">
        <f t="shared" si="0"/>
        <v/>
      </c>
      <c r="O67" s="215"/>
      <c r="P67" s="199"/>
      <c r="Q67" s="217"/>
      <c r="R67" s="218"/>
      <c r="S67" s="249"/>
      <c r="U67" s="138"/>
      <c r="V67" s="138"/>
      <c r="W67" s="138"/>
      <c r="X67" s="138"/>
      <c r="Y67" s="138"/>
      <c r="Z67" s="138"/>
      <c r="AA67" s="138"/>
    </row>
    <row r="68" spans="2:27" ht="29.1" customHeight="1">
      <c r="B68" s="222" t="str">
        <f>IF($Z68=1,IF($U68="","",$U68),"")</f>
        <v/>
      </c>
      <c r="C68" s="223" t="str">
        <f>IF($Z68=2,IF($U68="","",$U68),"")</f>
        <v/>
      </c>
      <c r="D68" s="223" t="str">
        <f>IF($Z68=3,IF($U68="","",$U68),"")</f>
        <v/>
      </c>
      <c r="E68" s="223" t="str">
        <f>IF($Z68=4,IF($U68="","",$U68),"")</f>
        <v/>
      </c>
      <c r="F68" s="223" t="str">
        <f>IF($Z68=5,IF($U68="","",$U68),"")</f>
        <v/>
      </c>
      <c r="G68" s="223" t="str">
        <f>IF($Z68=6,IF($U68="","",$U68),"")</f>
        <v/>
      </c>
      <c r="H68" s="223" t="str">
        <f>IF($Z68=7,IF($U68="","",$U68),"")</f>
        <v/>
      </c>
      <c r="I68" s="223" t="str">
        <f>IF($Z68=8,IF($U68="","",$U68),"")</f>
        <v/>
      </c>
      <c r="J68" s="223" t="str">
        <f>IF($Z68=9,IF($U68="","",$U68),"")</f>
        <v/>
      </c>
      <c r="K68" s="224"/>
      <c r="L68" s="213"/>
      <c r="M68" s="215"/>
      <c r="N68" s="237" t="str">
        <f t="shared" si="0"/>
        <v/>
      </c>
      <c r="O68" s="215"/>
      <c r="P68" s="199"/>
      <c r="Q68" s="217"/>
      <c r="R68" s="218"/>
      <c r="S68" s="249"/>
      <c r="U68" s="138"/>
      <c r="V68" s="138"/>
      <c r="W68" s="138"/>
      <c r="X68" s="138"/>
      <c r="Y68" s="138"/>
      <c r="Z68" s="138"/>
      <c r="AA68" s="138"/>
    </row>
    <row r="69" spans="2:27" ht="29.1" customHeight="1">
      <c r="B69" s="225"/>
      <c r="C69" s="226"/>
      <c r="D69" s="226"/>
      <c r="E69" s="226"/>
      <c r="F69" s="227"/>
      <c r="G69" s="227"/>
      <c r="H69" s="228"/>
      <c r="I69" s="229"/>
      <c r="J69" s="229"/>
      <c r="K69" s="230"/>
      <c r="L69" s="214"/>
      <c r="M69" s="215" t="str">
        <f>IF(W69="","",IF(INT(W69),INT(W69),"0"))</f>
        <v/>
      </c>
      <c r="N69" s="237" t="str">
        <f t="shared" si="0"/>
        <v/>
      </c>
      <c r="O69" s="215"/>
      <c r="P69" s="199"/>
      <c r="Q69" s="217"/>
      <c r="R69" s="218"/>
      <c r="S69" s="249"/>
      <c r="U69" s="138"/>
      <c r="V69" s="138"/>
      <c r="W69" s="138"/>
      <c r="X69" s="138"/>
      <c r="Y69" s="138"/>
      <c r="Z69" s="138"/>
      <c r="AA69" s="138"/>
    </row>
    <row r="70" spans="2:27" ht="29.1" customHeight="1">
      <c r="B70" s="222" t="str">
        <f>IF($Z70=1,IF($U70="","",$U70),"")</f>
        <v/>
      </c>
      <c r="C70" s="223" t="str">
        <f>IF($Z70=2,IF($U70="","",$U70),"")</f>
        <v/>
      </c>
      <c r="D70" s="223" t="str">
        <f>IF($Z70=3,IF($U70="","",$U70),"")</f>
        <v/>
      </c>
      <c r="E70" s="223" t="str">
        <f>IF($Z70=4,IF($U70="","",$U70),"")</f>
        <v/>
      </c>
      <c r="F70" s="223" t="str">
        <f>IF($Z70=5,IF($U70="","",$U70),"")</f>
        <v/>
      </c>
      <c r="G70" s="223" t="str">
        <f>IF($Z70=6,IF($U70="","",$U70),"")</f>
        <v/>
      </c>
      <c r="H70" s="223" t="str">
        <f>IF($Z70=7,IF($U70="","",$U70),"")</f>
        <v/>
      </c>
      <c r="I70" s="223" t="str">
        <f>IF($Z70=8,IF($U70="","",$U70),"")</f>
        <v/>
      </c>
      <c r="J70" s="223" t="str">
        <f>IF($Z70=9,IF($U70="","",$U70),"")</f>
        <v/>
      </c>
      <c r="K70" s="224"/>
      <c r="L70" s="213"/>
      <c r="M70" s="215"/>
      <c r="N70" s="237" t="str">
        <f t="shared" si="0"/>
        <v/>
      </c>
      <c r="O70" s="215"/>
      <c r="P70" s="199"/>
      <c r="Q70" s="217"/>
      <c r="R70" s="218"/>
      <c r="S70" s="249"/>
      <c r="U70" s="138"/>
      <c r="V70" s="138"/>
      <c r="W70" s="138"/>
      <c r="X70" s="138"/>
      <c r="Y70" s="138"/>
      <c r="Z70" s="138"/>
      <c r="AA70" s="138"/>
    </row>
    <row r="71" spans="2:27" ht="29.1" customHeight="1">
      <c r="B71" s="225"/>
      <c r="C71" s="226"/>
      <c r="D71" s="226"/>
      <c r="E71" s="226"/>
      <c r="F71" s="227"/>
      <c r="G71" s="227"/>
      <c r="H71" s="228"/>
      <c r="I71" s="229"/>
      <c r="J71" s="229"/>
      <c r="K71" s="230"/>
      <c r="L71" s="214"/>
      <c r="M71" s="215" t="str">
        <f>IF(W71="","",IF(INT(W71),INT(W71),"0"))</f>
        <v/>
      </c>
      <c r="N71" s="237" t="str">
        <f t="shared" si="0"/>
        <v/>
      </c>
      <c r="O71" s="215"/>
      <c r="P71" s="199"/>
      <c r="Q71" s="217"/>
      <c r="R71" s="218"/>
      <c r="S71" s="249"/>
      <c r="U71" s="138"/>
      <c r="V71" s="138"/>
      <c r="W71" s="138"/>
      <c r="X71" s="138"/>
      <c r="Y71" s="138"/>
      <c r="Z71" s="138"/>
      <c r="AA71" s="138"/>
    </row>
    <row r="72" spans="2:27" ht="29.1" customHeight="1">
      <c r="B72" s="222" t="str">
        <f>IF($Z72=1,IF($U72="","",$U72),"")</f>
        <v/>
      </c>
      <c r="C72" s="223" t="str">
        <f>IF($Z72=2,IF($U72="","",$U72),"")</f>
        <v/>
      </c>
      <c r="D72" s="223" t="str">
        <f>IF($Z72=3,IF($U72="","",$U72),"")</f>
        <v/>
      </c>
      <c r="E72" s="223" t="str">
        <f>IF($Z72=4,IF($U72="","",$U72),"")</f>
        <v/>
      </c>
      <c r="F72" s="223" t="str">
        <f>IF($Z72=5,IF($U72="","",$U72),"")</f>
        <v/>
      </c>
      <c r="G72" s="223" t="str">
        <f>IF($Z72=6,IF($U72="","",$U72),"")</f>
        <v/>
      </c>
      <c r="H72" s="223" t="str">
        <f>IF($Z72=7,IF($U72="","",$U72),"")</f>
        <v/>
      </c>
      <c r="I72" s="223" t="str">
        <f>IF($Z72=8,IF($U72="","",$U72),"")</f>
        <v/>
      </c>
      <c r="J72" s="223" t="str">
        <f>IF($Z72=9,IF($U72="","",$U72),"")</f>
        <v/>
      </c>
      <c r="K72" s="224"/>
      <c r="L72" s="213"/>
      <c r="M72" s="215"/>
      <c r="N72" s="237" t="str">
        <f t="shared" si="0"/>
        <v/>
      </c>
      <c r="O72" s="215"/>
      <c r="P72" s="199"/>
      <c r="Q72" s="217"/>
      <c r="R72" s="218"/>
      <c r="S72" s="249"/>
      <c r="U72" s="138"/>
      <c r="V72" s="138"/>
      <c r="W72" s="138"/>
      <c r="X72" s="138"/>
      <c r="Y72" s="138"/>
      <c r="Z72" s="138"/>
      <c r="AA72" s="138"/>
    </row>
    <row r="73" spans="2:27" s="137" customFormat="1" ht="29.1" customHeight="1">
      <c r="B73" s="225"/>
      <c r="C73" s="226"/>
      <c r="D73" s="226"/>
      <c r="E73" s="226"/>
      <c r="F73" s="227"/>
      <c r="G73" s="227"/>
      <c r="H73" s="228"/>
      <c r="I73" s="229"/>
      <c r="J73" s="229"/>
      <c r="K73" s="230"/>
      <c r="L73" s="214"/>
      <c r="M73" s="215" t="str">
        <f>IF(W73="","",IF(INT(W73),INT(W73),"0"))</f>
        <v/>
      </c>
      <c r="N73" s="237" t="str">
        <f t="shared" si="0"/>
        <v/>
      </c>
      <c r="O73" s="215"/>
      <c r="P73" s="199"/>
      <c r="Q73" s="217"/>
      <c r="R73" s="218"/>
      <c r="S73" s="250"/>
      <c r="U73" s="138"/>
      <c r="V73" s="138"/>
      <c r="W73" s="138"/>
      <c r="X73" s="138"/>
      <c r="Y73" s="138"/>
      <c r="Z73" s="138"/>
      <c r="AA73" s="138"/>
    </row>
    <row r="74" spans="2:27" s="137" customFormat="1" ht="29.1" customHeight="1">
      <c r="B74" s="222" t="str">
        <f>IF($Z74=1,IF($U74="","",$U74),"")</f>
        <v/>
      </c>
      <c r="C74" s="223" t="str">
        <f>IF($Z74=2,IF($U74="","",$U74),"")</f>
        <v/>
      </c>
      <c r="D74" s="223" t="str">
        <f>IF($Z74=3,IF($U74="","",$U74),"")</f>
        <v/>
      </c>
      <c r="E74" s="223" t="str">
        <f>IF($Z74=4,IF($U74="","",$U74),"")</f>
        <v/>
      </c>
      <c r="F74" s="223" t="str">
        <f>IF($Z74=5,IF($U74="","",$U74),"")</f>
        <v/>
      </c>
      <c r="G74" s="223" t="str">
        <f>IF($Z74=6,IF($U74="","",$U74),"")</f>
        <v/>
      </c>
      <c r="H74" s="223" t="str">
        <f>IF($Z74=7,IF($U74="","",$U74),"")</f>
        <v/>
      </c>
      <c r="I74" s="223" t="str">
        <f>IF($Z74=8,IF($U74="","",$U74),"")</f>
        <v/>
      </c>
      <c r="J74" s="223" t="str">
        <f>IF($Z74=9,IF($U74="","",$U74),"")</f>
        <v/>
      </c>
      <c r="K74" s="224"/>
      <c r="L74" s="213"/>
      <c r="M74" s="215"/>
      <c r="N74" s="237" t="str">
        <f t="shared" si="0"/>
        <v/>
      </c>
      <c r="O74" s="215"/>
      <c r="P74" s="199"/>
      <c r="Q74" s="217"/>
      <c r="R74" s="218"/>
      <c r="S74" s="250"/>
      <c r="U74" s="138"/>
      <c r="V74" s="138"/>
      <c r="W74" s="138"/>
      <c r="X74" s="138"/>
      <c r="Y74" s="138"/>
      <c r="Z74" s="138"/>
      <c r="AA74" s="138"/>
    </row>
    <row r="75" spans="2:27" s="137" customFormat="1" ht="29.1" customHeight="1">
      <c r="B75" s="225"/>
      <c r="C75" s="226"/>
      <c r="D75" s="226"/>
      <c r="E75" s="226"/>
      <c r="F75" s="227"/>
      <c r="G75" s="227"/>
      <c r="H75" s="228"/>
      <c r="I75" s="229"/>
      <c r="J75" s="229"/>
      <c r="K75" s="230"/>
      <c r="L75" s="214"/>
      <c r="M75" s="215" t="str">
        <f>IF(W75="","",IF(INT(W75),INT(W75),"0"))</f>
        <v/>
      </c>
      <c r="N75" s="237" t="str">
        <f t="shared" si="0"/>
        <v/>
      </c>
      <c r="O75" s="215"/>
      <c r="P75" s="199"/>
      <c r="Q75" s="217"/>
      <c r="R75" s="218"/>
      <c r="S75" s="250"/>
      <c r="U75" s="138"/>
      <c r="V75" s="138"/>
      <c r="W75" s="138"/>
      <c r="X75" s="138"/>
      <c r="Y75" s="138"/>
      <c r="Z75" s="138"/>
      <c r="AA75" s="138"/>
    </row>
    <row r="76" spans="2:27" s="137" customFormat="1" ht="29.1" customHeight="1">
      <c r="B76" s="222" t="str">
        <f>IF($Z76=1,IF($U76="","",$U76),"")</f>
        <v/>
      </c>
      <c r="C76" s="223" t="str">
        <f>IF($Z76=2,IF($U76="","",$U76),"")</f>
        <v/>
      </c>
      <c r="D76" s="223" t="str">
        <f>IF($Z76=3,IF($U76="","",$U76),"")</f>
        <v/>
      </c>
      <c r="E76" s="223" t="str">
        <f>IF($Z76=4,IF($U76="","",$U76),"")</f>
        <v/>
      </c>
      <c r="F76" s="223" t="str">
        <f>IF($Z76=5,IF($U76="","",$U76),"")</f>
        <v/>
      </c>
      <c r="G76" s="223" t="str">
        <f>IF($Z76=6,IF($U76="","",$U76),"")</f>
        <v/>
      </c>
      <c r="H76" s="223" t="str">
        <f>IF($Z76=7,IF($U76="","",$U76),"")</f>
        <v/>
      </c>
      <c r="I76" s="223" t="str">
        <f>IF($Z76=8,IF($U76="","",$U76),"")</f>
        <v/>
      </c>
      <c r="J76" s="223" t="str">
        <f>IF($Z76=9,IF($U76="","",$U76),"")</f>
        <v/>
      </c>
      <c r="K76" s="224"/>
      <c r="L76" s="213"/>
      <c r="M76" s="215"/>
      <c r="N76" s="237" t="str">
        <f t="shared" si="0"/>
        <v/>
      </c>
      <c r="O76" s="215"/>
      <c r="P76" s="199"/>
      <c r="Q76" s="217"/>
      <c r="R76" s="218"/>
      <c r="S76" s="250"/>
      <c r="U76" s="138"/>
      <c r="V76" s="138"/>
      <c r="W76" s="138"/>
      <c r="X76" s="138"/>
      <c r="Y76" s="138"/>
      <c r="Z76" s="138"/>
      <c r="AA76" s="138"/>
    </row>
    <row r="77" spans="2:27" s="137" customFormat="1" ht="29.1" customHeight="1">
      <c r="B77" s="225"/>
      <c r="C77" s="226"/>
      <c r="D77" s="226"/>
      <c r="E77" s="226"/>
      <c r="F77" s="227"/>
      <c r="G77" s="227"/>
      <c r="H77" s="228"/>
      <c r="I77" s="229"/>
      <c r="J77" s="229"/>
      <c r="K77" s="230"/>
      <c r="L77" s="214"/>
      <c r="M77" s="215" t="str">
        <f>IF(W77="","",IF(INT(W77),INT(W77),"0"))</f>
        <v/>
      </c>
      <c r="N77" s="237" t="str">
        <f t="shared" si="0"/>
        <v/>
      </c>
      <c r="O77" s="215"/>
      <c r="P77" s="199"/>
      <c r="Q77" s="217"/>
      <c r="R77" s="218"/>
      <c r="S77" s="250"/>
      <c r="U77" s="138"/>
      <c r="V77" s="138"/>
      <c r="W77" s="138"/>
      <c r="X77" s="138"/>
      <c r="Y77" s="138"/>
      <c r="Z77" s="138"/>
      <c r="AA77" s="138"/>
    </row>
    <row r="78" spans="2:27" s="137" customFormat="1" ht="29.1" customHeight="1">
      <c r="B78" s="222" t="str">
        <f>IF($Z78=1,IF($U78="","",$U78),"")</f>
        <v/>
      </c>
      <c r="C78" s="223" t="str">
        <f>IF($Z78=2,IF($U78="","",$U78),"")</f>
        <v/>
      </c>
      <c r="D78" s="223" t="str">
        <f>IF($Z78=3,IF($U78="","",$U78),"")</f>
        <v/>
      </c>
      <c r="E78" s="223" t="str">
        <f>IF($Z78=4,IF($U78="","",$U78),"")</f>
        <v/>
      </c>
      <c r="F78" s="223" t="str">
        <f>IF($Z78=5,IF($U78="","",$U78),"")</f>
        <v/>
      </c>
      <c r="G78" s="223" t="str">
        <f>IF($Z78=6,IF($U78="","",$U78),"")</f>
        <v/>
      </c>
      <c r="H78" s="223" t="str">
        <f>IF($Z78=7,IF($U78="","",$U78),"")</f>
        <v/>
      </c>
      <c r="I78" s="223" t="str">
        <f>IF($Z78=8,IF($U78="","",$U78),"")</f>
        <v/>
      </c>
      <c r="J78" s="223" t="str">
        <f>IF($Z78=9,IF($U78="","",$U78),"")</f>
        <v/>
      </c>
      <c r="K78" s="224"/>
      <c r="L78" s="213"/>
      <c r="M78" s="215"/>
      <c r="N78" s="237" t="str">
        <f t="shared" si="0"/>
        <v/>
      </c>
      <c r="O78" s="215"/>
      <c r="P78" s="199"/>
      <c r="Q78" s="217"/>
      <c r="R78" s="218"/>
      <c r="S78" s="250"/>
      <c r="U78" s="138"/>
      <c r="V78" s="138"/>
      <c r="W78" s="138"/>
      <c r="X78" s="138"/>
      <c r="Y78" s="138"/>
      <c r="Z78" s="138"/>
      <c r="AA78" s="138"/>
    </row>
    <row r="79" spans="2:27" s="137" customFormat="1" ht="29.1" customHeight="1">
      <c r="B79" s="225"/>
      <c r="C79" s="226"/>
      <c r="D79" s="226"/>
      <c r="E79" s="226"/>
      <c r="F79" s="227"/>
      <c r="G79" s="227"/>
      <c r="H79" s="228"/>
      <c r="I79" s="229"/>
      <c r="J79" s="229"/>
      <c r="K79" s="230"/>
      <c r="L79" s="214"/>
      <c r="M79" s="215" t="str">
        <f>IF(W79="","",IF(INT(W79),INT(W79),"0"))</f>
        <v/>
      </c>
      <c r="N79" s="237" t="str">
        <f t="shared" si="0"/>
        <v/>
      </c>
      <c r="O79" s="215"/>
      <c r="P79" s="199"/>
      <c r="Q79" s="217"/>
      <c r="R79" s="218"/>
      <c r="S79" s="250"/>
      <c r="U79" s="138"/>
      <c r="V79" s="138"/>
      <c r="W79" s="138"/>
      <c r="X79" s="138"/>
      <c r="Y79" s="138"/>
      <c r="Z79" s="138"/>
      <c r="AA79" s="138"/>
    </row>
    <row r="80" spans="2:27" s="137" customFormat="1" ht="29.1" customHeight="1">
      <c r="B80" s="222" t="str">
        <f>IF($Z80=1,IF($U80="","",$U80),"")</f>
        <v/>
      </c>
      <c r="C80" s="223" t="str">
        <f>IF($Z80=2,IF($U80="","",$U80),"")</f>
        <v/>
      </c>
      <c r="D80" s="223" t="str">
        <f>IF($Z80=3,IF($U80="","",$U80),"")</f>
        <v/>
      </c>
      <c r="E80" s="223" t="str">
        <f>IF($Z80=4,IF($U80="","",$U80),"")</f>
        <v/>
      </c>
      <c r="F80" s="223" t="str">
        <f>IF($Z80=5,IF($U80="","",$U80),"")</f>
        <v/>
      </c>
      <c r="G80" s="223" t="str">
        <f>IF($Z80=6,IF($U80="","",$U80),"")</f>
        <v/>
      </c>
      <c r="H80" s="223" t="str">
        <f>IF($Z80=7,IF($U80="","",$U80),"")</f>
        <v/>
      </c>
      <c r="I80" s="223" t="str">
        <f>IF($Z80=8,IF($U80="","",$U80),"")</f>
        <v/>
      </c>
      <c r="J80" s="223" t="str">
        <f>IF($Z80=9,IF($U80="","",$U80),"")</f>
        <v/>
      </c>
      <c r="K80" s="224"/>
      <c r="L80" s="213"/>
      <c r="M80" s="215"/>
      <c r="N80" s="237" t="str">
        <f t="shared" si="0"/>
        <v/>
      </c>
      <c r="O80" s="215"/>
      <c r="P80" s="199"/>
      <c r="Q80" s="217"/>
      <c r="R80" s="218"/>
      <c r="S80" s="250"/>
      <c r="U80" s="138"/>
      <c r="V80" s="138"/>
      <c r="W80" s="138"/>
      <c r="X80" s="138"/>
      <c r="Y80" s="138"/>
      <c r="Z80" s="138"/>
      <c r="AA80" s="138"/>
    </row>
    <row r="81" spans="2:27" s="137" customFormat="1" ht="29.1" customHeight="1">
      <c r="B81" s="225"/>
      <c r="C81" s="226"/>
      <c r="D81" s="226"/>
      <c r="E81" s="226"/>
      <c r="F81" s="227"/>
      <c r="G81" s="227"/>
      <c r="H81" s="228"/>
      <c r="I81" s="229"/>
      <c r="J81" s="229"/>
      <c r="K81" s="230"/>
      <c r="L81" s="214"/>
      <c r="M81" s="215" t="str">
        <f>IF(W81="","",IF(INT(W81),INT(W81),"0"))</f>
        <v/>
      </c>
      <c r="N81" s="237" t="str">
        <f t="shared" si="0"/>
        <v/>
      </c>
      <c r="O81" s="215"/>
      <c r="P81" s="199"/>
      <c r="Q81" s="217"/>
      <c r="R81" s="218"/>
      <c r="S81" s="250"/>
      <c r="U81" s="138"/>
      <c r="V81" s="138"/>
      <c r="W81" s="138"/>
      <c r="X81" s="138"/>
      <c r="Y81" s="138"/>
      <c r="Z81" s="138"/>
      <c r="AA81" s="138"/>
    </row>
    <row r="82" spans="2:27" s="137" customFormat="1" ht="29.1" customHeight="1">
      <c r="B82" s="222" t="str">
        <f>IF($Z82=1,IF($U82="","",$U82),"")</f>
        <v/>
      </c>
      <c r="C82" s="223" t="str">
        <f>IF($Z82=2,IF($U82="","",$U82),"")</f>
        <v/>
      </c>
      <c r="D82" s="223" t="str">
        <f>IF($Z82=3,IF($U82="","",$U82),"")</f>
        <v/>
      </c>
      <c r="E82" s="223" t="str">
        <f>IF($Z82=4,IF($U82="","",$U82),"")</f>
        <v/>
      </c>
      <c r="F82" s="223" t="str">
        <f>IF($Z82=5,IF($U82="","",$U82),"")</f>
        <v/>
      </c>
      <c r="G82" s="223" t="str">
        <f>IF($Z82=6,IF($U82="","",$U82),"")</f>
        <v/>
      </c>
      <c r="H82" s="223" t="str">
        <f>IF($Z82=7,IF($U82="","",$U82),"")</f>
        <v/>
      </c>
      <c r="I82" s="223" t="str">
        <f>IF($Z82=8,IF($U82="","",$U82),"")</f>
        <v/>
      </c>
      <c r="J82" s="223" t="str">
        <f>IF($Z82=9,IF($U82="","",$U82),"")</f>
        <v/>
      </c>
      <c r="K82" s="224"/>
      <c r="L82" s="213"/>
      <c r="M82" s="215"/>
      <c r="N82" s="237" t="str">
        <f t="shared" si="0"/>
        <v/>
      </c>
      <c r="O82" s="215"/>
      <c r="P82" s="199"/>
      <c r="Q82" s="217"/>
      <c r="R82" s="218"/>
      <c r="S82" s="250"/>
      <c r="U82" s="138"/>
      <c r="V82" s="138"/>
      <c r="W82" s="138"/>
      <c r="X82" s="138"/>
      <c r="Y82" s="138"/>
      <c r="Z82" s="138"/>
      <c r="AA82" s="138"/>
    </row>
    <row r="83" spans="2:27" s="137" customFormat="1" ht="29.1" customHeight="1">
      <c r="B83" s="225"/>
      <c r="C83" s="226"/>
      <c r="D83" s="226"/>
      <c r="E83" s="226"/>
      <c r="F83" s="227"/>
      <c r="G83" s="227"/>
      <c r="H83" s="228"/>
      <c r="I83" s="229"/>
      <c r="J83" s="229"/>
      <c r="K83" s="230"/>
      <c r="L83" s="214"/>
      <c r="M83" s="215" t="str">
        <f>IF(W83="","",IF(INT(W83),INT(W83),"0"))</f>
        <v/>
      </c>
      <c r="N83" s="237" t="str">
        <f t="shared" si="0"/>
        <v/>
      </c>
      <c r="O83" s="215"/>
      <c r="P83" s="199"/>
      <c r="Q83" s="217"/>
      <c r="R83" s="218"/>
      <c r="S83" s="250"/>
      <c r="U83" s="138"/>
      <c r="V83" s="138"/>
      <c r="W83" s="138"/>
      <c r="X83" s="138"/>
      <c r="Y83" s="138"/>
      <c r="Z83" s="138"/>
      <c r="AA83" s="138"/>
    </row>
    <row r="84" spans="2:27" s="137" customFormat="1" ht="29.1" customHeight="1">
      <c r="B84" s="222" t="str">
        <f>IF($Z84=1,IF($U84="","",$U84),"")</f>
        <v/>
      </c>
      <c r="C84" s="223" t="str">
        <f>IF($Z84=2,IF($U84="","",$U84),"")</f>
        <v/>
      </c>
      <c r="D84" s="223" t="str">
        <f>IF($Z84=3,IF($U84="","",$U84),"")</f>
        <v/>
      </c>
      <c r="E84" s="223" t="str">
        <f>IF($Z84=4,IF($U84="","",$U84),"")</f>
        <v/>
      </c>
      <c r="F84" s="223" t="str">
        <f>IF($Z84=5,IF($U84="","",$U84),"")</f>
        <v/>
      </c>
      <c r="G84" s="223" t="str">
        <f>IF($Z84=6,IF($U84="","",$U84),"")</f>
        <v/>
      </c>
      <c r="H84" s="223" t="str">
        <f>IF($Z84=7,IF($U84="","",$U84),"")</f>
        <v/>
      </c>
      <c r="I84" s="223" t="str">
        <f>IF($Z84=8,IF($U84="","",$U84),"")</f>
        <v/>
      </c>
      <c r="J84" s="223" t="str">
        <f>IF($Z84=9,IF($U84="","",$U84),"")</f>
        <v/>
      </c>
      <c r="K84" s="224"/>
      <c r="L84" s="213"/>
      <c r="M84" s="215"/>
      <c r="N84" s="237" t="str">
        <f t="shared" si="0"/>
        <v/>
      </c>
      <c r="O84" s="215"/>
      <c r="P84" s="199"/>
      <c r="Q84" s="217"/>
      <c r="R84" s="218"/>
      <c r="S84" s="250"/>
      <c r="U84" s="138"/>
      <c r="V84" s="138"/>
      <c r="W84" s="138"/>
      <c r="X84" s="138"/>
      <c r="Y84" s="138"/>
      <c r="Z84" s="138"/>
      <c r="AA84" s="138"/>
    </row>
    <row r="85" spans="2:27" s="137" customFormat="1" ht="29.1" customHeight="1">
      <c r="B85" s="225"/>
      <c r="C85" s="226"/>
      <c r="D85" s="226"/>
      <c r="E85" s="226"/>
      <c r="F85" s="227"/>
      <c r="G85" s="227"/>
      <c r="H85" s="228"/>
      <c r="I85" s="229"/>
      <c r="J85" s="229"/>
      <c r="K85" s="230"/>
      <c r="L85" s="214"/>
      <c r="M85" s="215" t="str">
        <f>IF(W85="","",IF(INT(W85),INT(W85),"0"))</f>
        <v/>
      </c>
      <c r="N85" s="237" t="str">
        <f t="shared" si="0"/>
        <v/>
      </c>
      <c r="O85" s="215"/>
      <c r="P85" s="199"/>
      <c r="Q85" s="217"/>
      <c r="R85" s="218"/>
      <c r="S85" s="250"/>
      <c r="U85" s="138"/>
      <c r="V85" s="138"/>
      <c r="W85" s="138"/>
      <c r="X85" s="138"/>
      <c r="Y85" s="138"/>
      <c r="Z85" s="138"/>
      <c r="AA85" s="138"/>
    </row>
    <row r="86" spans="2:27" s="137" customFormat="1" ht="29.1" customHeight="1">
      <c r="B86" s="222" t="str">
        <f>IF($Z86=1,IF($U86="","",$U86),"")</f>
        <v/>
      </c>
      <c r="C86" s="223" t="str">
        <f>IF($Z86=2,IF($U86="","",$U86),"")</f>
        <v/>
      </c>
      <c r="D86" s="223" t="str">
        <f>IF($Z86=3,IF($U86="","",$U86),"")</f>
        <v/>
      </c>
      <c r="E86" s="223" t="str">
        <f>IF($Z86=4,IF($U86="","",$U86),"")</f>
        <v/>
      </c>
      <c r="F86" s="223" t="str">
        <f>IF($Z86=5,IF($U86="","",$U86),"")</f>
        <v/>
      </c>
      <c r="G86" s="223" t="str">
        <f>IF($Z86=6,IF($U86="","",$U86),"")</f>
        <v/>
      </c>
      <c r="H86" s="223" t="str">
        <f>IF($Z86=7,IF($U86="","",$U86),"")</f>
        <v/>
      </c>
      <c r="I86" s="223" t="str">
        <f>IF($Z86=8,IF($U86="","",$U86),"")</f>
        <v/>
      </c>
      <c r="J86" s="223" t="str">
        <f>IF($Z86=9,IF($U86="","",$U86),"")</f>
        <v/>
      </c>
      <c r="K86" s="224"/>
      <c r="L86" s="213"/>
      <c r="M86" s="215"/>
      <c r="N86" s="237" t="str">
        <f t="shared" si="0"/>
        <v/>
      </c>
      <c r="O86" s="215"/>
      <c r="P86" s="199"/>
      <c r="Q86" s="217"/>
      <c r="R86" s="218"/>
      <c r="S86" s="250"/>
      <c r="U86" s="138"/>
      <c r="V86" s="138"/>
      <c r="W86" s="138"/>
      <c r="X86" s="138"/>
      <c r="Y86" s="138"/>
      <c r="Z86" s="138"/>
      <c r="AA86" s="138"/>
    </row>
    <row r="87" spans="2:27" s="137" customFormat="1" ht="29.1" customHeight="1">
      <c r="B87" s="225"/>
      <c r="C87" s="226"/>
      <c r="D87" s="226"/>
      <c r="E87" s="226"/>
      <c r="F87" s="227"/>
      <c r="G87" s="227"/>
      <c r="H87" s="228"/>
      <c r="I87" s="229"/>
      <c r="J87" s="229"/>
      <c r="K87" s="230"/>
      <c r="L87" s="214"/>
      <c r="M87" s="215" t="str">
        <f>IF(W87="","",IF(INT(W87),INT(W87),"0"))</f>
        <v/>
      </c>
      <c r="N87" s="237" t="str">
        <f t="shared" si="0"/>
        <v/>
      </c>
      <c r="O87" s="215"/>
      <c r="P87" s="199"/>
      <c r="Q87" s="217"/>
      <c r="R87" s="218"/>
      <c r="S87" s="250"/>
      <c r="U87" s="138"/>
      <c r="V87" s="138"/>
      <c r="W87" s="138"/>
      <c r="X87" s="138"/>
      <c r="Y87" s="138"/>
      <c r="Z87" s="138"/>
      <c r="AA87" s="138"/>
    </row>
    <row r="88" spans="2:27" s="137" customFormat="1" ht="29.1" customHeight="1">
      <c r="B88" s="222" t="str">
        <f>IF($Z88=1,IF($U88="","",$U88),"")</f>
        <v/>
      </c>
      <c r="C88" s="223" t="str">
        <f>IF($Z88=2,IF($U88="","",$U88),"")</f>
        <v/>
      </c>
      <c r="D88" s="223" t="str">
        <f>IF($Z88=3,IF($U88="","",$U88),"")</f>
        <v/>
      </c>
      <c r="E88" s="223" t="str">
        <f>IF($Z88=4,IF($U88="","",$U88),"")</f>
        <v/>
      </c>
      <c r="F88" s="223" t="str">
        <f>IF($Z88=5,IF($U88="","",$U88),"")</f>
        <v/>
      </c>
      <c r="G88" s="223" t="str">
        <f>IF($Z88=6,IF($U88="","",$U88),"")</f>
        <v/>
      </c>
      <c r="H88" s="223" t="str">
        <f>IF($Z88=7,IF($U88="","",$U88),"")</f>
        <v/>
      </c>
      <c r="I88" s="223" t="str">
        <f>IF($Z88=8,IF($U88="","",$U88),"")</f>
        <v/>
      </c>
      <c r="J88" s="223" t="str">
        <f>IF($Z88=9,IF($U88="","",$U88),"")</f>
        <v/>
      </c>
      <c r="K88" s="224"/>
      <c r="L88" s="213"/>
      <c r="M88" s="215"/>
      <c r="N88" s="237" t="str">
        <f t="shared" si="0"/>
        <v/>
      </c>
      <c r="O88" s="215"/>
      <c r="P88" s="199"/>
      <c r="Q88" s="217"/>
      <c r="R88" s="218"/>
      <c r="S88" s="250"/>
      <c r="U88" s="138"/>
      <c r="V88" s="138"/>
      <c r="W88" s="138"/>
      <c r="X88" s="138"/>
      <c r="Y88" s="138"/>
      <c r="Z88" s="138"/>
      <c r="AA88" s="138"/>
    </row>
    <row r="89" spans="2:27" s="137" customFormat="1" ht="29.1" customHeight="1">
      <c r="B89" s="225"/>
      <c r="C89" s="226"/>
      <c r="D89" s="226"/>
      <c r="E89" s="226"/>
      <c r="F89" s="227"/>
      <c r="G89" s="227"/>
      <c r="H89" s="228"/>
      <c r="I89" s="229"/>
      <c r="J89" s="229"/>
      <c r="K89" s="230"/>
      <c r="L89" s="214"/>
      <c r="M89" s="215" t="str">
        <f>IF(W89="","",IF(INT(W89),INT(W89),"0"))</f>
        <v/>
      </c>
      <c r="N89" s="237" t="str">
        <f t="shared" si="0"/>
        <v/>
      </c>
      <c r="O89" s="215"/>
      <c r="P89" s="199"/>
      <c r="Q89" s="217"/>
      <c r="R89" s="218"/>
      <c r="S89" s="250"/>
      <c r="U89" s="138"/>
      <c r="V89" s="138"/>
      <c r="W89" s="138"/>
      <c r="X89" s="138"/>
      <c r="Y89" s="138"/>
      <c r="Z89" s="138"/>
      <c r="AA89" s="138"/>
    </row>
    <row r="90" spans="2:27" s="137" customFormat="1" ht="10.5" customHeight="1">
      <c r="S90" s="250"/>
      <c r="U90" s="138"/>
      <c r="V90" s="138"/>
      <c r="W90" s="138"/>
      <c r="X90" s="138"/>
      <c r="Y90" s="138"/>
      <c r="Z90" s="138"/>
      <c r="AA90" s="138"/>
    </row>
    <row r="91" spans="2:27" ht="15" customHeight="1">
      <c r="B91" s="138"/>
      <c r="I91" s="161"/>
      <c r="J91" s="160"/>
      <c r="K91" s="160"/>
      <c r="S91" s="249"/>
      <c r="U91" s="138"/>
      <c r="V91" s="138"/>
      <c r="W91" s="138"/>
      <c r="X91" s="138"/>
      <c r="Y91" s="138"/>
      <c r="Z91" s="138"/>
      <c r="AA91" s="138"/>
    </row>
    <row r="92" spans="2:27">
      <c r="B92" s="301" t="s">
        <v>215</v>
      </c>
      <c r="C92" s="302"/>
      <c r="D92" s="302"/>
      <c r="E92" s="302"/>
      <c r="F92" s="302"/>
      <c r="G92" s="302"/>
      <c r="H92" s="302"/>
      <c r="I92" s="302"/>
      <c r="J92" s="302"/>
      <c r="K92" s="303"/>
      <c r="L92" s="212" t="s">
        <v>177</v>
      </c>
      <c r="M92" s="304" t="s">
        <v>216</v>
      </c>
      <c r="N92" s="305"/>
      <c r="O92" s="304" t="s">
        <v>217</v>
      </c>
      <c r="P92" s="304"/>
      <c r="Q92" s="212" t="s">
        <v>218</v>
      </c>
      <c r="R92" s="212" t="s">
        <v>219</v>
      </c>
      <c r="S92" s="249"/>
      <c r="U92" s="138"/>
      <c r="V92" s="138"/>
      <c r="W92" s="138"/>
      <c r="X92" s="138"/>
      <c r="Y92" s="138"/>
      <c r="Z92" s="138"/>
      <c r="AA92" s="138"/>
    </row>
    <row r="93" spans="2:27" ht="29.1" customHeight="1">
      <c r="B93" s="222" t="str">
        <f>IF($Z93=1,IF($U93="","",$U93),"")</f>
        <v/>
      </c>
      <c r="C93" s="223" t="str">
        <f>IF($Z93=2,IF($U93="","",$U93),"")</f>
        <v/>
      </c>
      <c r="D93" s="223" t="str">
        <f>IF($Z93=3,IF($U93="","",$U93),"")</f>
        <v/>
      </c>
      <c r="E93" s="223" t="str">
        <f>IF($Z93=4,IF($U93="","",$U93),"")</f>
        <v/>
      </c>
      <c r="F93" s="223" t="str">
        <f>IF($Z93=5,IF($U93="","",$U93),"")</f>
        <v/>
      </c>
      <c r="G93" s="223" t="str">
        <f>IF($Z93=6,IF($U93="","",$U93),"")</f>
        <v/>
      </c>
      <c r="H93" s="223" t="str">
        <f>IF($Z93=7,IF($U93="","",$U93),"")</f>
        <v/>
      </c>
      <c r="I93" s="223" t="str">
        <f>IF($Z93=8,IF($U93="","",$U93),"")</f>
        <v/>
      </c>
      <c r="J93" s="223" t="str">
        <f>IF($Z93=9,IF($U93="","",$U93),"")</f>
        <v/>
      </c>
      <c r="K93" s="224"/>
      <c r="L93" s="213"/>
      <c r="M93" s="215"/>
      <c r="N93" s="237" t="str">
        <f t="shared" ref="N93:N120" si="1">+IF(OR(W93="",L93="式"),"",IF(W93-INT(W93),W93-INT(W93),""))</f>
        <v/>
      </c>
      <c r="O93" s="215"/>
      <c r="P93" s="199"/>
      <c r="Q93" s="217"/>
      <c r="R93" s="218"/>
      <c r="S93" s="249"/>
      <c r="U93" s="138"/>
      <c r="V93" s="138"/>
      <c r="W93" s="138"/>
      <c r="X93" s="138"/>
      <c r="Y93" s="138"/>
      <c r="Z93" s="138"/>
      <c r="AA93" s="138"/>
    </row>
    <row r="94" spans="2:27" ht="29.1" customHeight="1">
      <c r="B94" s="225"/>
      <c r="C94" s="226"/>
      <c r="D94" s="226"/>
      <c r="E94" s="226"/>
      <c r="F94" s="227"/>
      <c r="G94" s="227"/>
      <c r="H94" s="228"/>
      <c r="I94" s="229"/>
      <c r="J94" s="229"/>
      <c r="K94" s="230"/>
      <c r="L94" s="214"/>
      <c r="M94" s="215" t="str">
        <f>IF(W94="","",IF(INT(W94),INT(W94),"0"))</f>
        <v/>
      </c>
      <c r="N94" s="237" t="str">
        <f t="shared" si="1"/>
        <v/>
      </c>
      <c r="O94" s="215"/>
      <c r="P94" s="199"/>
      <c r="Q94" s="217"/>
      <c r="R94" s="218"/>
      <c r="S94" s="249"/>
      <c r="U94" s="138"/>
      <c r="V94" s="138"/>
      <c r="W94" s="138"/>
      <c r="X94" s="138"/>
      <c r="Y94" s="138"/>
      <c r="Z94" s="138"/>
      <c r="AA94" s="138"/>
    </row>
    <row r="95" spans="2:27" ht="29.1" customHeight="1">
      <c r="B95" s="222" t="str">
        <f>IF($Z95=1,IF($U95="","",$U95),"")</f>
        <v/>
      </c>
      <c r="C95" s="223" t="str">
        <f>IF($Z95=2,IF($U95="","",$U95),"")</f>
        <v/>
      </c>
      <c r="D95" s="223" t="str">
        <f>IF($Z95=3,IF($U95="","",$U95),"")</f>
        <v/>
      </c>
      <c r="E95" s="223" t="str">
        <f>IF($Z95=4,IF($U95="","",$U95),"")</f>
        <v/>
      </c>
      <c r="F95" s="223" t="str">
        <f>IF($Z95=5,IF($U95="","",$U95),"")</f>
        <v/>
      </c>
      <c r="G95" s="223" t="str">
        <f>IF($Z95=6,IF($U95="","",$U95),"")</f>
        <v/>
      </c>
      <c r="H95" s="223" t="str">
        <f>IF($Z95=7,IF($U95="","",$U95),"")</f>
        <v/>
      </c>
      <c r="I95" s="223" t="str">
        <f>IF($Z95=8,IF($U95="","",$U95),"")</f>
        <v/>
      </c>
      <c r="J95" s="223" t="str">
        <f>IF($Z95=9,IF($U95="","",$U95),"")</f>
        <v/>
      </c>
      <c r="K95" s="224"/>
      <c r="L95" s="213"/>
      <c r="M95" s="232"/>
      <c r="N95" s="237" t="str">
        <f t="shared" si="1"/>
        <v/>
      </c>
      <c r="O95" s="215"/>
      <c r="P95" s="199"/>
      <c r="Q95" s="217"/>
      <c r="R95" s="218"/>
      <c r="S95" s="249"/>
      <c r="U95" s="138"/>
      <c r="V95" s="138"/>
      <c r="W95" s="138"/>
      <c r="X95" s="138"/>
      <c r="Y95" s="138"/>
      <c r="Z95" s="138"/>
      <c r="AA95" s="138"/>
    </row>
    <row r="96" spans="2:27" ht="29.1" customHeight="1">
      <c r="B96" s="225"/>
      <c r="C96" s="226"/>
      <c r="D96" s="226"/>
      <c r="E96" s="226"/>
      <c r="F96" s="227"/>
      <c r="G96" s="227"/>
      <c r="H96" s="228"/>
      <c r="I96" s="229"/>
      <c r="J96" s="229"/>
      <c r="K96" s="230"/>
      <c r="L96" s="214"/>
      <c r="M96" s="215" t="str">
        <f>IF(W96="","",IF(INT(W96),INT(W96),"0"))</f>
        <v/>
      </c>
      <c r="N96" s="237" t="str">
        <f t="shared" si="1"/>
        <v/>
      </c>
      <c r="O96" s="215"/>
      <c r="P96" s="199"/>
      <c r="Q96" s="217"/>
      <c r="R96" s="218"/>
      <c r="S96" s="249"/>
      <c r="U96" s="138"/>
      <c r="V96" s="138"/>
      <c r="W96" s="138"/>
      <c r="X96" s="138"/>
      <c r="Y96" s="138"/>
      <c r="Z96" s="138"/>
      <c r="AA96" s="138"/>
    </row>
    <row r="97" spans="1:27" ht="29.1" customHeight="1">
      <c r="B97" s="222" t="str">
        <f>IF($Z97=1,IF($U97="","",$U97),"")</f>
        <v/>
      </c>
      <c r="C97" s="223" t="str">
        <f>IF($Z97=2,IF($U97="","",$U97),"")</f>
        <v/>
      </c>
      <c r="D97" s="223" t="str">
        <f>IF($Z97=3,IF($U97="","",$U97),"")</f>
        <v/>
      </c>
      <c r="E97" s="223" t="str">
        <f>IF($Z97=4,IF($U97="","",$U97),"")</f>
        <v/>
      </c>
      <c r="F97" s="223" t="str">
        <f>IF($Z97=5,IF($U97="","",$U97),"")</f>
        <v/>
      </c>
      <c r="G97" s="223" t="str">
        <f>IF($Z97=6,IF($U97="","",$U97),"")</f>
        <v/>
      </c>
      <c r="H97" s="223" t="str">
        <f>IF($Z97=7,IF($U97="","",$U97),"")</f>
        <v/>
      </c>
      <c r="I97" s="223" t="str">
        <f>IF($Z97=8,IF($U97="","",$U97),"")</f>
        <v/>
      </c>
      <c r="J97" s="223" t="str">
        <f>IF($Z97=9,IF($U97="","",$U97),"")</f>
        <v/>
      </c>
      <c r="K97" s="224"/>
      <c r="L97" s="213"/>
      <c r="M97" s="215"/>
      <c r="N97" s="237" t="str">
        <f t="shared" si="1"/>
        <v/>
      </c>
      <c r="O97" s="215"/>
      <c r="P97" s="199"/>
      <c r="Q97" s="217"/>
      <c r="R97" s="218"/>
      <c r="S97" s="249"/>
      <c r="U97" s="138"/>
      <c r="V97" s="138"/>
      <c r="W97" s="138"/>
      <c r="X97" s="138"/>
      <c r="Y97" s="138"/>
      <c r="Z97" s="138"/>
      <c r="AA97" s="138"/>
    </row>
    <row r="98" spans="1:27" ht="29.1" customHeight="1">
      <c r="B98" s="225"/>
      <c r="C98" s="226"/>
      <c r="D98" s="226"/>
      <c r="E98" s="226"/>
      <c r="F98" s="227"/>
      <c r="G98" s="227"/>
      <c r="H98" s="228"/>
      <c r="I98" s="229"/>
      <c r="J98" s="229"/>
      <c r="K98" s="230"/>
      <c r="L98" s="214"/>
      <c r="M98" s="233" t="str">
        <f>IF(W98="","",IF(INT(W98),INT(W98),"0"))</f>
        <v/>
      </c>
      <c r="N98" s="237" t="str">
        <f t="shared" si="1"/>
        <v/>
      </c>
      <c r="O98" s="215"/>
      <c r="P98" s="199"/>
      <c r="Q98" s="217"/>
      <c r="R98" s="218"/>
      <c r="S98" s="249"/>
      <c r="U98" s="138"/>
      <c r="V98" s="138"/>
      <c r="W98" s="138"/>
      <c r="X98" s="138"/>
      <c r="Y98" s="138"/>
      <c r="Z98" s="138"/>
      <c r="AA98" s="138"/>
    </row>
    <row r="99" spans="1:27" ht="29.1" customHeight="1">
      <c r="B99" s="222" t="str">
        <f>IF($Z99=1,IF($U99="","",$U99),"")</f>
        <v/>
      </c>
      <c r="C99" s="223" t="str">
        <f>IF($Z99=2,IF($U99="","",$U99),"")</f>
        <v/>
      </c>
      <c r="D99" s="223" t="str">
        <f>IF($Z99=3,IF($U99="","",$U99),"")</f>
        <v/>
      </c>
      <c r="E99" s="223" t="str">
        <f>IF($Z99=4,IF($U99="","",$U99),"")</f>
        <v/>
      </c>
      <c r="F99" s="223" t="str">
        <f>IF($Z99=5,IF($U99="","",$U99),"")</f>
        <v/>
      </c>
      <c r="G99" s="223" t="str">
        <f>IF($Z99=6,IF($U99="","",$U99),"")</f>
        <v/>
      </c>
      <c r="H99" s="223" t="str">
        <f>IF($Z99=7,IF($U99="","",$U99),"")</f>
        <v/>
      </c>
      <c r="I99" s="223" t="str">
        <f>IF($Z99=8,IF($U99="","",$U99),"")</f>
        <v/>
      </c>
      <c r="J99" s="223" t="str">
        <f>IF($Z99=9,IF($U99="","",$U99),"")</f>
        <v/>
      </c>
      <c r="K99" s="224"/>
      <c r="L99" s="213"/>
      <c r="M99" s="215"/>
      <c r="N99" s="237" t="str">
        <f t="shared" si="1"/>
        <v/>
      </c>
      <c r="O99" s="215"/>
      <c r="P99" s="199"/>
      <c r="Q99" s="217"/>
      <c r="R99" s="218"/>
      <c r="S99" s="249"/>
      <c r="U99" s="138"/>
      <c r="V99" s="138"/>
      <c r="W99" s="138"/>
      <c r="X99" s="138"/>
      <c r="Y99" s="138"/>
      <c r="Z99" s="138"/>
      <c r="AA99" s="138"/>
    </row>
    <row r="100" spans="1:27" ht="29.1" customHeight="1">
      <c r="B100" s="225"/>
      <c r="C100" s="226"/>
      <c r="D100" s="226"/>
      <c r="E100" s="226"/>
      <c r="F100" s="227"/>
      <c r="G100" s="227"/>
      <c r="H100" s="228"/>
      <c r="I100" s="229"/>
      <c r="J100" s="229"/>
      <c r="K100" s="230"/>
      <c r="L100" s="214"/>
      <c r="M100" s="233" t="str">
        <f>IF(W100="","",IF(INT(W100),INT(W100),"0"))</f>
        <v/>
      </c>
      <c r="N100" s="237" t="str">
        <f t="shared" si="1"/>
        <v/>
      </c>
      <c r="O100" s="215"/>
      <c r="P100" s="199"/>
      <c r="Q100" s="217"/>
      <c r="R100" s="218"/>
      <c r="S100" s="249"/>
      <c r="U100" s="138"/>
      <c r="V100" s="138"/>
      <c r="W100" s="138"/>
      <c r="X100" s="138"/>
      <c r="Y100" s="138"/>
      <c r="Z100" s="138"/>
      <c r="AA100" s="138"/>
    </row>
    <row r="101" spans="1:27" ht="29.1" customHeight="1">
      <c r="B101" s="222" t="str">
        <f>IF($Z101=1,IF($U101="","",$U101),"")</f>
        <v/>
      </c>
      <c r="C101" s="223" t="str">
        <f>IF($Z101=2,IF($U101="","",$U101),"")</f>
        <v/>
      </c>
      <c r="D101" s="223" t="str">
        <f>IF($Z101=3,IF($U101="","",$U101),"")</f>
        <v/>
      </c>
      <c r="E101" s="223" t="str">
        <f>IF($Z101=4,IF($U101="","",$U101),"")</f>
        <v/>
      </c>
      <c r="F101" s="223" t="str">
        <f>IF($Z101=5,IF($U101="","",$U101),"")</f>
        <v/>
      </c>
      <c r="G101" s="223" t="str">
        <f>IF($Z101=6,IF($U101="","",$U101),"")</f>
        <v/>
      </c>
      <c r="H101" s="223" t="str">
        <f>IF($Z101=7,IF($U101="","",$U101),"")</f>
        <v/>
      </c>
      <c r="I101" s="223" t="str">
        <f>IF($Z101=8,IF($U101="","",$U101),"")</f>
        <v/>
      </c>
      <c r="J101" s="223" t="str">
        <f>IF($Z101=9,IF($U101="","",$U101),"")</f>
        <v/>
      </c>
      <c r="K101" s="224"/>
      <c r="L101" s="213"/>
      <c r="M101" s="231"/>
      <c r="N101" s="237" t="str">
        <f t="shared" si="1"/>
        <v/>
      </c>
      <c r="O101" s="215"/>
      <c r="P101" s="199"/>
      <c r="Q101" s="217"/>
      <c r="R101" s="218"/>
      <c r="S101" s="249"/>
      <c r="U101" s="138"/>
      <c r="V101" s="138"/>
      <c r="W101" s="138"/>
      <c r="X101" s="138"/>
      <c r="Y101" s="138"/>
      <c r="Z101" s="138"/>
      <c r="AA101" s="138"/>
    </row>
    <row r="102" spans="1:27" ht="29.1" customHeight="1">
      <c r="B102" s="225"/>
      <c r="C102" s="226"/>
      <c r="D102" s="226"/>
      <c r="E102" s="226"/>
      <c r="F102" s="227"/>
      <c r="G102" s="227"/>
      <c r="H102" s="228"/>
      <c r="I102" s="229"/>
      <c r="J102" s="229"/>
      <c r="K102" s="230"/>
      <c r="L102" s="214"/>
      <c r="M102" s="215" t="str">
        <f>IF(W102="","",IF(INT(W102),INT(W102),"0"))</f>
        <v/>
      </c>
      <c r="N102" s="237" t="str">
        <f t="shared" si="1"/>
        <v/>
      </c>
      <c r="O102" s="215"/>
      <c r="P102" s="199"/>
      <c r="Q102" s="217"/>
      <c r="R102" s="218"/>
      <c r="S102" s="249"/>
      <c r="U102" s="138"/>
      <c r="V102" s="138"/>
      <c r="W102" s="138"/>
      <c r="X102" s="138"/>
      <c r="Y102" s="138"/>
      <c r="Z102" s="138"/>
      <c r="AA102" s="138"/>
    </row>
    <row r="103" spans="1:27" ht="29.1" customHeight="1">
      <c r="A103" s="137"/>
      <c r="B103" s="222" t="str">
        <f>IF($Z103=1,IF($U103="","",$U103),"")</f>
        <v/>
      </c>
      <c r="C103" s="223" t="str">
        <f>IF($Z103=2,IF($U103="","",$U103),"")</f>
        <v/>
      </c>
      <c r="D103" s="223" t="str">
        <f>IF($Z103=3,IF($U103="","",$U103),"")</f>
        <v/>
      </c>
      <c r="E103" s="223" t="str">
        <f>IF($Z103=4,IF($U103="","",$U103),"")</f>
        <v/>
      </c>
      <c r="F103" s="223" t="str">
        <f>IF($Z103=5,IF($U103="","",$U103),"")</f>
        <v/>
      </c>
      <c r="G103" s="223" t="str">
        <f>IF($Z103=6,IF($U103="","",$U103),"")</f>
        <v/>
      </c>
      <c r="H103" s="223" t="str">
        <f>IF($Z103=7,IF($U103="","",$U103),"")</f>
        <v/>
      </c>
      <c r="I103" s="223" t="str">
        <f>IF($Z103=8,IF($U103="","",$U103),"")</f>
        <v/>
      </c>
      <c r="J103" s="223" t="str">
        <f>IF($Z103=9,IF($U103="","",$U103),"")</f>
        <v/>
      </c>
      <c r="K103" s="224"/>
      <c r="L103" s="213"/>
      <c r="M103" s="231"/>
      <c r="N103" s="237" t="str">
        <f t="shared" si="1"/>
        <v/>
      </c>
      <c r="O103" s="215"/>
      <c r="P103" s="199"/>
      <c r="Q103" s="217"/>
      <c r="R103" s="218"/>
      <c r="S103" s="250"/>
      <c r="U103" s="138"/>
      <c r="V103" s="138"/>
      <c r="W103" s="138"/>
      <c r="X103" s="138"/>
      <c r="Y103" s="138"/>
      <c r="Z103" s="138"/>
      <c r="AA103" s="138"/>
    </row>
    <row r="104" spans="1:27" ht="29.1" customHeight="1">
      <c r="A104" s="137"/>
      <c r="B104" s="225"/>
      <c r="C104" s="226"/>
      <c r="D104" s="226"/>
      <c r="E104" s="226"/>
      <c r="F104" s="227"/>
      <c r="G104" s="227"/>
      <c r="H104" s="228"/>
      <c r="I104" s="229"/>
      <c r="J104" s="229"/>
      <c r="K104" s="230"/>
      <c r="L104" s="214"/>
      <c r="M104" s="215" t="str">
        <f>IF(W104="","",IF(INT(W104),INT(W104),"0"))</f>
        <v/>
      </c>
      <c r="N104" s="237" t="str">
        <f t="shared" si="1"/>
        <v/>
      </c>
      <c r="O104" s="215"/>
      <c r="P104" s="199"/>
      <c r="Q104" s="217"/>
      <c r="R104" s="218"/>
      <c r="S104" s="250"/>
      <c r="U104" s="138"/>
      <c r="V104" s="138"/>
      <c r="W104" s="138"/>
      <c r="X104" s="138"/>
      <c r="Y104" s="138"/>
      <c r="Z104" s="138"/>
      <c r="AA104" s="138"/>
    </row>
    <row r="105" spans="1:27" ht="29.1" customHeight="1">
      <c r="A105" s="137"/>
      <c r="B105" s="222" t="str">
        <f>IF($Z105=1,IF($U105="","",$U105),"")</f>
        <v/>
      </c>
      <c r="C105" s="223" t="str">
        <f>IF($Z105=2,IF($U105="","",$U105),"")</f>
        <v/>
      </c>
      <c r="D105" s="223" t="str">
        <f>IF($Z105=3,IF($U105="","",$U105),"")</f>
        <v/>
      </c>
      <c r="E105" s="223" t="str">
        <f>IF($Z105=4,IF($U105="","",$U105),"")</f>
        <v/>
      </c>
      <c r="F105" s="223" t="str">
        <f>IF($Z105=5,IF($U105="","",$U105),"")</f>
        <v/>
      </c>
      <c r="G105" s="223" t="str">
        <f>IF($Z105=6,IF($U105="","",$U105),"")</f>
        <v/>
      </c>
      <c r="H105" s="223" t="str">
        <f>IF($Z105=7,IF($U105="","",$U105),"")</f>
        <v/>
      </c>
      <c r="I105" s="223" t="str">
        <f>IF($Z105=8,IF($U105="","",$U105),"")</f>
        <v/>
      </c>
      <c r="J105" s="223" t="str">
        <f>IF($Z105=9,IF($U105="","",$U105),"")</f>
        <v/>
      </c>
      <c r="K105" s="224"/>
      <c r="L105" s="213"/>
      <c r="M105" s="231"/>
      <c r="N105" s="237" t="str">
        <f t="shared" si="1"/>
        <v/>
      </c>
      <c r="O105" s="215"/>
      <c r="P105" s="199"/>
      <c r="Q105" s="217"/>
      <c r="R105" s="218"/>
      <c r="S105" s="250"/>
      <c r="U105" s="138"/>
      <c r="V105" s="138"/>
      <c r="W105" s="138"/>
      <c r="X105" s="138"/>
      <c r="Y105" s="138"/>
      <c r="Z105" s="138"/>
      <c r="AA105" s="138"/>
    </row>
    <row r="106" spans="1:27" ht="29.1" customHeight="1">
      <c r="A106" s="137"/>
      <c r="B106" s="225"/>
      <c r="C106" s="226"/>
      <c r="D106" s="226"/>
      <c r="E106" s="226"/>
      <c r="F106" s="227"/>
      <c r="G106" s="227"/>
      <c r="H106" s="228"/>
      <c r="I106" s="229"/>
      <c r="J106" s="229"/>
      <c r="K106" s="230"/>
      <c r="L106" s="214"/>
      <c r="M106" s="215" t="str">
        <f>IF(W106="","",IF(INT(W106),INT(W106),"0"))</f>
        <v/>
      </c>
      <c r="N106" s="237" t="str">
        <f t="shared" si="1"/>
        <v/>
      </c>
      <c r="O106" s="215"/>
      <c r="P106" s="199"/>
      <c r="Q106" s="217"/>
      <c r="R106" s="218"/>
      <c r="S106" s="250"/>
      <c r="U106" s="138"/>
      <c r="V106" s="138"/>
      <c r="W106" s="138"/>
      <c r="X106" s="138"/>
      <c r="Y106" s="138"/>
      <c r="Z106" s="138"/>
      <c r="AA106" s="138"/>
    </row>
    <row r="107" spans="1:27" ht="29.1" customHeight="1">
      <c r="A107" s="137"/>
      <c r="B107" s="222" t="str">
        <f>IF($Z107=1,IF($U107="","",$U107),"")</f>
        <v/>
      </c>
      <c r="C107" s="223" t="str">
        <f>IF($Z107=2,IF($U107="","",$U107),"")</f>
        <v/>
      </c>
      <c r="D107" s="223" t="str">
        <f>IF($Z107=3,IF($U107="","",$U107),"")</f>
        <v/>
      </c>
      <c r="E107" s="223" t="str">
        <f>IF($Z107=4,IF($U107="","",$U107),"")</f>
        <v/>
      </c>
      <c r="F107" s="223" t="str">
        <f>IF($Z107=5,IF($U107="","",$U107),"")</f>
        <v/>
      </c>
      <c r="G107" s="223" t="str">
        <f>IF($Z107=6,IF($U107="","",$U107),"")</f>
        <v/>
      </c>
      <c r="H107" s="223" t="str">
        <f>IF($Z107=7,IF($U107="","",$U107),"")</f>
        <v/>
      </c>
      <c r="I107" s="223" t="str">
        <f>IF($Z107=8,IF($U107="","",$U107),"")</f>
        <v/>
      </c>
      <c r="J107" s="223" t="str">
        <f>IF($Z107=9,IF($U107="","",$U107),"")</f>
        <v/>
      </c>
      <c r="K107" s="224"/>
      <c r="L107" s="213"/>
      <c r="M107" s="215"/>
      <c r="N107" s="237" t="str">
        <f t="shared" si="1"/>
        <v/>
      </c>
      <c r="O107" s="215"/>
      <c r="P107" s="199"/>
      <c r="Q107" s="217"/>
      <c r="R107" s="218"/>
      <c r="S107" s="250"/>
      <c r="U107" s="138"/>
      <c r="V107" s="138"/>
      <c r="W107" s="138"/>
      <c r="X107" s="138"/>
      <c r="Y107" s="138"/>
      <c r="Z107" s="138"/>
      <c r="AA107" s="138"/>
    </row>
    <row r="108" spans="1:27" ht="29.1" customHeight="1">
      <c r="A108" s="137"/>
      <c r="B108" s="225"/>
      <c r="C108" s="226"/>
      <c r="D108" s="226"/>
      <c r="E108" s="226"/>
      <c r="F108" s="227"/>
      <c r="G108" s="227"/>
      <c r="H108" s="228"/>
      <c r="I108" s="229"/>
      <c r="J108" s="229"/>
      <c r="K108" s="230"/>
      <c r="L108" s="214"/>
      <c r="M108" s="215" t="str">
        <f>IF(W108="","",IF(INT(W108),INT(W108),"0"))</f>
        <v/>
      </c>
      <c r="N108" s="237" t="str">
        <f t="shared" si="1"/>
        <v/>
      </c>
      <c r="O108" s="215"/>
      <c r="P108" s="199"/>
      <c r="Q108" s="217"/>
      <c r="R108" s="218"/>
      <c r="S108" s="250"/>
      <c r="U108" s="138"/>
      <c r="V108" s="138"/>
      <c r="W108" s="138"/>
      <c r="X108" s="138"/>
      <c r="Y108" s="138"/>
      <c r="Z108" s="138"/>
      <c r="AA108" s="138"/>
    </row>
    <row r="109" spans="1:27" ht="29.1" customHeight="1">
      <c r="A109" s="137"/>
      <c r="B109" s="222" t="str">
        <f>IF($Z109=1,IF($U109="","",$U109),"")</f>
        <v/>
      </c>
      <c r="C109" s="223" t="str">
        <f>IF($Z109=2,IF($U109="","",$U109),"")</f>
        <v/>
      </c>
      <c r="D109" s="223" t="str">
        <f>IF($Z109=3,IF($U109="","",$U109),"")</f>
        <v/>
      </c>
      <c r="E109" s="223" t="str">
        <f>IF($Z109=4,IF($U109="","",$U109),"")</f>
        <v/>
      </c>
      <c r="F109" s="223" t="str">
        <f>IF($Z109=5,IF($U109="","",$U109),"")</f>
        <v/>
      </c>
      <c r="G109" s="223" t="str">
        <f>IF($Z109=6,IF($U109="","",$U109),"")</f>
        <v/>
      </c>
      <c r="H109" s="223" t="str">
        <f>IF($Z109=7,IF($U109="","",$U109),"")</f>
        <v/>
      </c>
      <c r="I109" s="223" t="str">
        <f>IF($Z109=8,IF($U109="","",$U109),"")</f>
        <v/>
      </c>
      <c r="J109" s="223" t="str">
        <f>IF($Z109=9,IF($U109="","",$U109),"")</f>
        <v/>
      </c>
      <c r="K109" s="224"/>
      <c r="L109" s="213"/>
      <c r="M109" s="215"/>
      <c r="N109" s="237" t="str">
        <f t="shared" si="1"/>
        <v/>
      </c>
      <c r="O109" s="215"/>
      <c r="P109" s="199"/>
      <c r="Q109" s="217"/>
      <c r="R109" s="218"/>
      <c r="S109" s="250"/>
      <c r="U109" s="138"/>
      <c r="V109" s="138"/>
      <c r="W109" s="138"/>
      <c r="X109" s="138"/>
      <c r="Y109" s="138"/>
      <c r="Z109" s="138"/>
      <c r="AA109" s="138"/>
    </row>
    <row r="110" spans="1:27" ht="29.1" customHeight="1">
      <c r="A110" s="137"/>
      <c r="B110" s="225"/>
      <c r="C110" s="226"/>
      <c r="D110" s="226"/>
      <c r="E110" s="226"/>
      <c r="F110" s="227"/>
      <c r="G110" s="227"/>
      <c r="H110" s="228"/>
      <c r="I110" s="229"/>
      <c r="J110" s="229"/>
      <c r="K110" s="230"/>
      <c r="L110" s="214"/>
      <c r="M110" s="215" t="str">
        <f>IF(W110="","",IF(INT(W110),INT(W110),"0"))</f>
        <v/>
      </c>
      <c r="N110" s="237" t="str">
        <f t="shared" si="1"/>
        <v/>
      </c>
      <c r="O110" s="215"/>
      <c r="P110" s="199"/>
      <c r="Q110" s="217"/>
      <c r="R110" s="218"/>
      <c r="S110" s="250"/>
      <c r="U110" s="138"/>
      <c r="V110" s="138"/>
      <c r="W110" s="138"/>
      <c r="X110" s="138"/>
      <c r="Y110" s="138"/>
      <c r="Z110" s="138"/>
      <c r="AA110" s="138"/>
    </row>
    <row r="111" spans="1:27" ht="29.1" customHeight="1">
      <c r="A111" s="137"/>
      <c r="B111" s="222" t="str">
        <f>IF($Z111=1,IF($U111="","",$U111),"")</f>
        <v/>
      </c>
      <c r="C111" s="223" t="str">
        <f>IF($Z111=2,IF($U111="","",$U111),"")</f>
        <v/>
      </c>
      <c r="D111" s="223" t="str">
        <f>IF($Z111=3,IF($U111="","",$U111),"")</f>
        <v/>
      </c>
      <c r="E111" s="223" t="str">
        <f>IF($Z111=4,IF($U111="","",$U111),"")</f>
        <v/>
      </c>
      <c r="F111" s="223" t="str">
        <f>IF($Z111=5,IF($U111="","",$U111),"")</f>
        <v/>
      </c>
      <c r="G111" s="223" t="str">
        <f>IF($Z111=6,IF($U111="","",$U111),"")</f>
        <v/>
      </c>
      <c r="H111" s="223" t="str">
        <f>IF($Z111=7,IF($U111="","",$U111),"")</f>
        <v/>
      </c>
      <c r="I111" s="223" t="str">
        <f>IF($Z111=8,IF($U111="","",$U111),"")</f>
        <v/>
      </c>
      <c r="J111" s="223" t="str">
        <f>IF($Z111=9,IF($U111="","",$U111),"")</f>
        <v/>
      </c>
      <c r="K111" s="224"/>
      <c r="L111" s="213"/>
      <c r="M111" s="215"/>
      <c r="N111" s="237" t="str">
        <f t="shared" si="1"/>
        <v/>
      </c>
      <c r="O111" s="215"/>
      <c r="P111" s="199"/>
      <c r="Q111" s="217"/>
      <c r="R111" s="218"/>
      <c r="S111" s="250"/>
      <c r="U111" s="138"/>
      <c r="V111" s="138"/>
      <c r="W111" s="138"/>
      <c r="X111" s="138"/>
      <c r="Y111" s="138"/>
      <c r="Z111" s="138"/>
      <c r="AA111" s="138"/>
    </row>
    <row r="112" spans="1:27" ht="29.1" customHeight="1">
      <c r="A112" s="137"/>
      <c r="B112" s="225"/>
      <c r="C112" s="226"/>
      <c r="D112" s="226"/>
      <c r="E112" s="226"/>
      <c r="F112" s="227"/>
      <c r="G112" s="227"/>
      <c r="H112" s="228"/>
      <c r="I112" s="229"/>
      <c r="J112" s="229"/>
      <c r="K112" s="230"/>
      <c r="L112" s="214"/>
      <c r="M112" s="215" t="str">
        <f>IF(W112="","",IF(INT(W112),INT(W112),"0"))</f>
        <v/>
      </c>
      <c r="N112" s="237" t="str">
        <f t="shared" si="1"/>
        <v/>
      </c>
      <c r="O112" s="215"/>
      <c r="P112" s="199"/>
      <c r="Q112" s="217"/>
      <c r="R112" s="218"/>
      <c r="S112" s="250"/>
      <c r="U112" s="138"/>
      <c r="V112" s="138"/>
      <c r="W112" s="138"/>
      <c r="X112" s="138"/>
      <c r="Y112" s="138"/>
      <c r="Z112" s="138"/>
      <c r="AA112" s="138"/>
    </row>
    <row r="113" spans="1:27" ht="29.1" customHeight="1">
      <c r="A113" s="137"/>
      <c r="B113" s="222" t="str">
        <f>IF($Z113=1,IF($U113="","",$U113),"")</f>
        <v/>
      </c>
      <c r="C113" s="223" t="str">
        <f>IF($Z113=2,IF($U113="","",$U113),"")</f>
        <v/>
      </c>
      <c r="D113" s="223" t="str">
        <f>IF($Z113=3,IF($U113="","",$U113),"")</f>
        <v/>
      </c>
      <c r="E113" s="223" t="str">
        <f>IF($Z113=4,IF($U113="","",$U113),"")</f>
        <v/>
      </c>
      <c r="F113" s="223" t="str">
        <f>IF($Z113=5,IF($U113="","",$U113),"")</f>
        <v/>
      </c>
      <c r="G113" s="223" t="str">
        <f>IF($Z113=6,IF($U113="","",$U113),"")</f>
        <v/>
      </c>
      <c r="H113" s="223" t="str">
        <f>IF($Z113=7,IF($U113="","",$U113),"")</f>
        <v/>
      </c>
      <c r="I113" s="223" t="str">
        <f>IF($Z113=8,IF($U113="","",$U113),"")</f>
        <v/>
      </c>
      <c r="J113" s="223" t="str">
        <f>IF($Z113=9,IF($U113="","",$U113),"")</f>
        <v/>
      </c>
      <c r="K113" s="224"/>
      <c r="L113" s="213"/>
      <c r="M113" s="215"/>
      <c r="N113" s="237" t="str">
        <f t="shared" si="1"/>
        <v/>
      </c>
      <c r="O113" s="215"/>
      <c r="P113" s="199"/>
      <c r="Q113" s="217"/>
      <c r="R113" s="218"/>
      <c r="S113" s="250"/>
      <c r="U113" s="138"/>
      <c r="V113" s="138"/>
      <c r="W113" s="138"/>
      <c r="X113" s="138"/>
      <c r="Y113" s="138"/>
      <c r="Z113" s="138"/>
      <c r="AA113" s="138"/>
    </row>
    <row r="114" spans="1:27" ht="29.1" customHeight="1">
      <c r="A114" s="137"/>
      <c r="B114" s="225"/>
      <c r="C114" s="226"/>
      <c r="D114" s="226"/>
      <c r="E114" s="226"/>
      <c r="F114" s="227"/>
      <c r="G114" s="227"/>
      <c r="H114" s="228"/>
      <c r="I114" s="229"/>
      <c r="J114" s="229"/>
      <c r="K114" s="230"/>
      <c r="L114" s="214"/>
      <c r="M114" s="215" t="str">
        <f>IF(W114="","",IF(INT(W114),INT(W114),"0"))</f>
        <v/>
      </c>
      <c r="N114" s="237" t="str">
        <f t="shared" si="1"/>
        <v/>
      </c>
      <c r="O114" s="215"/>
      <c r="P114" s="199"/>
      <c r="Q114" s="217"/>
      <c r="R114" s="218"/>
      <c r="S114" s="250"/>
      <c r="U114" s="138"/>
      <c r="V114" s="138"/>
      <c r="W114" s="138"/>
      <c r="X114" s="138"/>
      <c r="Y114" s="138"/>
      <c r="Z114" s="138"/>
      <c r="AA114" s="138"/>
    </row>
    <row r="115" spans="1:27" ht="29.1" customHeight="1">
      <c r="A115" s="137"/>
      <c r="B115" s="222" t="str">
        <f>IF($Z115=1,IF($U115="","",$U115),"")</f>
        <v/>
      </c>
      <c r="C115" s="223" t="str">
        <f>IF($Z115=2,IF($U115="","",$U115),"")</f>
        <v/>
      </c>
      <c r="D115" s="223" t="str">
        <f>IF($Z115=3,IF($U115="","",$U115),"")</f>
        <v/>
      </c>
      <c r="E115" s="223" t="str">
        <f>IF($Z115=4,IF($U115="","",$U115),"")</f>
        <v/>
      </c>
      <c r="F115" s="223" t="str">
        <f>IF($Z115=5,IF($U115="","",$U115),"")</f>
        <v/>
      </c>
      <c r="G115" s="223" t="str">
        <f>IF($Z115=6,IF($U115="","",$U115),"")</f>
        <v/>
      </c>
      <c r="H115" s="223" t="str">
        <f>IF($Z115=7,IF($U115="","",$U115),"")</f>
        <v/>
      </c>
      <c r="I115" s="223" t="str">
        <f>IF($Z115=8,IF($U115="","",$U115),"")</f>
        <v/>
      </c>
      <c r="J115" s="223" t="str">
        <f>IF($Z115=9,IF($U115="","",$U115),"")</f>
        <v/>
      </c>
      <c r="K115" s="224"/>
      <c r="L115" s="213"/>
      <c r="M115" s="215"/>
      <c r="N115" s="237" t="str">
        <f t="shared" si="1"/>
        <v/>
      </c>
      <c r="O115" s="215"/>
      <c r="P115" s="199"/>
      <c r="Q115" s="217"/>
      <c r="R115" s="218"/>
      <c r="S115" s="250"/>
      <c r="U115" s="138"/>
      <c r="V115" s="138"/>
      <c r="W115" s="138"/>
      <c r="X115" s="138"/>
      <c r="Y115" s="138"/>
      <c r="Z115" s="138"/>
      <c r="AA115" s="138"/>
    </row>
    <row r="116" spans="1:27" ht="29.1" customHeight="1">
      <c r="A116" s="137"/>
      <c r="B116" s="225"/>
      <c r="C116" s="226"/>
      <c r="D116" s="226"/>
      <c r="E116" s="226"/>
      <c r="F116" s="227"/>
      <c r="G116" s="227"/>
      <c r="H116" s="228"/>
      <c r="I116" s="229"/>
      <c r="J116" s="229"/>
      <c r="K116" s="230"/>
      <c r="L116" s="214"/>
      <c r="M116" s="215" t="str">
        <f>IF(W116="","",IF(INT(W116),INT(W116),"0"))</f>
        <v/>
      </c>
      <c r="N116" s="237" t="str">
        <f t="shared" si="1"/>
        <v/>
      </c>
      <c r="O116" s="215"/>
      <c r="P116" s="199"/>
      <c r="Q116" s="217"/>
      <c r="R116" s="218"/>
      <c r="S116" s="250"/>
      <c r="U116" s="138"/>
      <c r="V116" s="138"/>
      <c r="W116" s="138"/>
      <c r="X116" s="138"/>
      <c r="Y116" s="138"/>
      <c r="Z116" s="138"/>
      <c r="AA116" s="138"/>
    </row>
    <row r="117" spans="1:27" ht="29.1" customHeight="1">
      <c r="A117" s="137"/>
      <c r="B117" s="222" t="str">
        <f>IF($Z117=1,IF($U117="","",$U117),"")</f>
        <v/>
      </c>
      <c r="C117" s="223" t="str">
        <f>IF($Z117=2,IF($U117="","",$U117),"")</f>
        <v/>
      </c>
      <c r="D117" s="223" t="str">
        <f>IF($Z117=3,IF($U117="","",$U117),"")</f>
        <v/>
      </c>
      <c r="E117" s="223" t="str">
        <f>IF($Z117=4,IF($U117="","",$U117),"")</f>
        <v/>
      </c>
      <c r="F117" s="223" t="str">
        <f>IF($Z117=5,IF($U117="","",$U117),"")</f>
        <v/>
      </c>
      <c r="G117" s="223" t="str">
        <f>IF($Z117=6,IF($U117="","",$U117),"")</f>
        <v/>
      </c>
      <c r="H117" s="223" t="str">
        <f>IF($Z117=7,IF($U117="","",$U117),"")</f>
        <v/>
      </c>
      <c r="I117" s="223" t="str">
        <f>IF($Z117=8,IF($U117="","",$U117),"")</f>
        <v/>
      </c>
      <c r="J117" s="223" t="str">
        <f>IF($Z117=9,IF($U117="","",$U117),"")</f>
        <v/>
      </c>
      <c r="K117" s="224"/>
      <c r="L117" s="213"/>
      <c r="M117" s="215"/>
      <c r="N117" s="237" t="str">
        <f t="shared" si="1"/>
        <v/>
      </c>
      <c r="O117" s="215"/>
      <c r="P117" s="199"/>
      <c r="Q117" s="217"/>
      <c r="R117" s="218"/>
      <c r="S117" s="250"/>
      <c r="U117" s="138"/>
      <c r="V117" s="138"/>
      <c r="W117" s="138"/>
      <c r="X117" s="138"/>
      <c r="Y117" s="138"/>
      <c r="Z117" s="138"/>
      <c r="AA117" s="138"/>
    </row>
    <row r="118" spans="1:27" ht="29.1" customHeight="1">
      <c r="A118" s="137"/>
      <c r="B118" s="225"/>
      <c r="C118" s="226"/>
      <c r="D118" s="226"/>
      <c r="E118" s="226"/>
      <c r="F118" s="227"/>
      <c r="G118" s="227"/>
      <c r="H118" s="228"/>
      <c r="I118" s="229"/>
      <c r="J118" s="229"/>
      <c r="K118" s="230"/>
      <c r="L118" s="214"/>
      <c r="M118" s="215" t="str">
        <f>IF(W118="","",IF(INT(W118),INT(W118),"0"))</f>
        <v/>
      </c>
      <c r="N118" s="237" t="str">
        <f t="shared" si="1"/>
        <v/>
      </c>
      <c r="O118" s="215"/>
      <c r="P118" s="199"/>
      <c r="Q118" s="217"/>
      <c r="R118" s="218"/>
      <c r="S118" s="250"/>
      <c r="U118" s="138"/>
      <c r="V118" s="138"/>
      <c r="W118" s="138"/>
      <c r="X118" s="138"/>
      <c r="Y118" s="138"/>
      <c r="Z118" s="138"/>
      <c r="AA118" s="138"/>
    </row>
    <row r="119" spans="1:27" ht="29.1" customHeight="1">
      <c r="A119" s="137"/>
      <c r="B119" s="222" t="str">
        <f>IF($Z119=1,IF($U119="","",$U119),"")</f>
        <v/>
      </c>
      <c r="C119" s="223" t="str">
        <f>IF($Z119=2,IF($U119="","",$U119),"")</f>
        <v/>
      </c>
      <c r="D119" s="223" t="str">
        <f>IF($Z119=3,IF($U119="","",$U119),"")</f>
        <v/>
      </c>
      <c r="E119" s="223" t="str">
        <f>IF($Z119=4,IF($U119="","",$U119),"")</f>
        <v/>
      </c>
      <c r="F119" s="223" t="str">
        <f>IF($Z119=5,IF($U119="","",$U119),"")</f>
        <v/>
      </c>
      <c r="G119" s="223" t="str">
        <f>IF($Z119=6,IF($U119="","",$U119),"")</f>
        <v/>
      </c>
      <c r="H119" s="223" t="str">
        <f>IF($Z119=7,IF($U119="","",$U119),"")</f>
        <v/>
      </c>
      <c r="I119" s="223" t="str">
        <f>IF($Z119=8,IF($U119="","",$U119),"")</f>
        <v/>
      </c>
      <c r="J119" s="223" t="str">
        <f>IF($Z119=9,IF($U119="","",$U119),"")</f>
        <v/>
      </c>
      <c r="K119" s="224"/>
      <c r="L119" s="213"/>
      <c r="M119" s="215"/>
      <c r="N119" s="237" t="str">
        <f t="shared" si="1"/>
        <v/>
      </c>
      <c r="O119" s="215"/>
      <c r="P119" s="199"/>
      <c r="Q119" s="217"/>
      <c r="R119" s="218"/>
      <c r="S119" s="250"/>
      <c r="U119" s="138"/>
      <c r="V119" s="138"/>
      <c r="W119" s="138"/>
      <c r="X119" s="138"/>
      <c r="Y119" s="138"/>
      <c r="Z119" s="138"/>
      <c r="AA119" s="138"/>
    </row>
    <row r="120" spans="1:27" ht="29.1" customHeight="1">
      <c r="A120" s="137"/>
      <c r="B120" s="225"/>
      <c r="C120" s="226"/>
      <c r="D120" s="226"/>
      <c r="E120" s="226"/>
      <c r="F120" s="227"/>
      <c r="G120" s="227"/>
      <c r="H120" s="228"/>
      <c r="I120" s="229"/>
      <c r="J120" s="229"/>
      <c r="K120" s="230"/>
      <c r="L120" s="214"/>
      <c r="M120" s="215" t="str">
        <f>IF(W120="","",IF(INT(W120),INT(W120),"0"))</f>
        <v/>
      </c>
      <c r="N120" s="237" t="str">
        <f t="shared" si="1"/>
        <v/>
      </c>
      <c r="O120" s="215"/>
      <c r="P120" s="199"/>
      <c r="Q120" s="217"/>
      <c r="R120" s="218"/>
      <c r="S120" s="250"/>
      <c r="U120" s="138"/>
      <c r="V120" s="138"/>
      <c r="W120" s="138"/>
      <c r="X120" s="138"/>
      <c r="Y120" s="138"/>
      <c r="Z120" s="138"/>
      <c r="AA120" s="138"/>
    </row>
    <row r="121" spans="1:27" ht="11.25" customHeight="1">
      <c r="A121" s="137"/>
      <c r="B121" s="166" t="str">
        <f>IF(AND($R121=0,$S121="共通仮設費"),"直接工事費",IF($Q121&lt;&gt;2,IF($R121=1,$S121,""),IF($G121&lt;&gt;"式",$S121,"")))</f>
        <v/>
      </c>
      <c r="C121" s="166" t="str">
        <f>IF($Q121&lt;&gt;2,IF($R121=2,$S121,""),IF($G121&lt;&gt;"式","",$S121))</f>
        <v/>
      </c>
      <c r="D121" s="166" t="str">
        <f>IF($Q121&lt;&gt;2,IF($R121=3,$S121,""),"")</f>
        <v/>
      </c>
      <c r="E121" s="166" t="str">
        <f>IF($Q121&lt;&gt;2,IF($R121=4,$S121,""),"")</f>
        <v/>
      </c>
      <c r="F121" s="167"/>
      <c r="G121" s="164"/>
      <c r="H121" s="168"/>
      <c r="I121" s="165"/>
      <c r="J121" s="165" t="str">
        <f>IF(AND($S121="共通仮設費",$R121=0),$A$1,IF($T121="","",$T121))</f>
        <v/>
      </c>
      <c r="K121" s="165"/>
      <c r="L121" s="169"/>
      <c r="M121" s="137"/>
      <c r="N121" s="137"/>
      <c r="O121" s="137"/>
      <c r="P121" s="137"/>
      <c r="Q121" s="137"/>
      <c r="R121" s="137"/>
      <c r="S121" s="250"/>
      <c r="U121" s="138"/>
      <c r="V121" s="138"/>
      <c r="W121" s="138"/>
      <c r="X121" s="138"/>
      <c r="Y121" s="138"/>
      <c r="Z121" s="138"/>
      <c r="AA121" s="138"/>
    </row>
  </sheetData>
  <mergeCells count="50">
    <mergeCell ref="C2:J2"/>
    <mergeCell ref="C3:K3"/>
    <mergeCell ref="B53:J53"/>
    <mergeCell ref="K24:R24"/>
    <mergeCell ref="K25:R25"/>
    <mergeCell ref="K18:R18"/>
    <mergeCell ref="K19:R19"/>
    <mergeCell ref="K20:R20"/>
    <mergeCell ref="K21:R21"/>
    <mergeCell ref="B38:K38"/>
    <mergeCell ref="K30:R30"/>
    <mergeCell ref="K31:R31"/>
    <mergeCell ref="K29:R29"/>
    <mergeCell ref="P38:Q38"/>
    <mergeCell ref="K14:R14"/>
    <mergeCell ref="K15:R15"/>
    <mergeCell ref="K26:R26"/>
    <mergeCell ref="K27:R27"/>
    <mergeCell ref="K28:R28"/>
    <mergeCell ref="K22:R22"/>
    <mergeCell ref="K23:R23"/>
    <mergeCell ref="K16:R16"/>
    <mergeCell ref="K17:R17"/>
    <mergeCell ref="B8:J8"/>
    <mergeCell ref="B7:J7"/>
    <mergeCell ref="B4:R6"/>
    <mergeCell ref="K7:R7"/>
    <mergeCell ref="K8:R8"/>
    <mergeCell ref="K9:R9"/>
    <mergeCell ref="B9:J9"/>
    <mergeCell ref="K10:R10"/>
    <mergeCell ref="K11:R11"/>
    <mergeCell ref="K12:R12"/>
    <mergeCell ref="K13:R13"/>
    <mergeCell ref="B92:K92"/>
    <mergeCell ref="M92:N92"/>
    <mergeCell ref="O92:P92"/>
    <mergeCell ref="M61:N61"/>
    <mergeCell ref="O61:P61"/>
    <mergeCell ref="B61:K61"/>
    <mergeCell ref="B54:J54"/>
    <mergeCell ref="Q41:R41"/>
    <mergeCell ref="B55:J55"/>
    <mergeCell ref="K39:M39"/>
    <mergeCell ref="K40:M40"/>
    <mergeCell ref="K54:R54"/>
    <mergeCell ref="K53:R53"/>
    <mergeCell ref="K55:R55"/>
    <mergeCell ref="P39:Q39"/>
    <mergeCell ref="P40:Q40"/>
  </mergeCells>
  <phoneticPr fontId="3"/>
  <pageMargins left="0" right="0" top="0.59055118110236227" bottom="0" header="0.31496062992125984" footer="0"/>
  <pageSetup paperSize="9" scale="99" orientation="portrait" r:id="rId1"/>
  <headerFooter alignWithMargins="0"/>
  <rowBreaks count="3" manualBreakCount="3">
    <brk id="31" max="18" man="1"/>
    <brk id="59" max="18" man="1"/>
    <brk id="90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V60"/>
  <sheetViews>
    <sheetView tabSelected="1" view="pageBreakPreview" topLeftCell="B35" zoomScaleNormal="100" zoomScaleSheetLayoutView="100" workbookViewId="0">
      <selection activeCell="B37" sqref="B37:F37"/>
    </sheetView>
  </sheetViews>
  <sheetFormatPr defaultRowHeight="14.25"/>
  <cols>
    <col min="1" max="1" width="2.375" style="121" customWidth="1"/>
    <col min="2" max="2" width="1.75" style="121" customWidth="1"/>
    <col min="3" max="3" width="1.875" style="121" customWidth="1"/>
    <col min="4" max="4" width="8.375" style="121" customWidth="1"/>
    <col min="5" max="5" width="3.5" style="121" customWidth="1"/>
    <col min="6" max="6" width="14.75" style="121" customWidth="1"/>
    <col min="7" max="7" width="8" style="121" customWidth="1"/>
    <col min="8" max="8" width="8.375" style="121" customWidth="1"/>
    <col min="9" max="9" width="4.125" style="121" customWidth="1"/>
    <col min="10" max="10" width="7.75" style="121" customWidth="1"/>
    <col min="11" max="11" width="4.125" style="121" customWidth="1"/>
    <col min="12" max="12" width="13.125" style="121" customWidth="1"/>
    <col min="13" max="13" width="12.875" style="121" customWidth="1"/>
    <col min="14" max="14" width="3" style="121" customWidth="1"/>
    <col min="15" max="15" width="6.5" style="121" customWidth="1"/>
    <col min="16" max="16" width="6.625" style="121" customWidth="1"/>
    <col min="17" max="16384" width="9" style="121"/>
  </cols>
  <sheetData>
    <row r="1" spans="1:22" customFormat="1" ht="18.75" customHeight="1">
      <c r="A1" s="142"/>
      <c r="B1" s="142"/>
      <c r="C1" s="176"/>
      <c r="D1" s="175"/>
      <c r="E1" s="175"/>
      <c r="F1" s="175"/>
      <c r="G1" s="142"/>
      <c r="K1" s="176" t="s">
        <v>298</v>
      </c>
      <c r="L1" s="177"/>
      <c r="M1" s="178"/>
    </row>
    <row r="2" spans="1:22" customFormat="1" ht="10.5" customHeight="1">
      <c r="A2" s="142"/>
      <c r="B2" s="142"/>
      <c r="C2" s="175"/>
      <c r="D2" s="175"/>
      <c r="E2" s="175"/>
      <c r="F2" s="142"/>
      <c r="G2" s="142"/>
      <c r="K2" s="175"/>
    </row>
    <row r="3" spans="1:22" ht="14.25" customHeight="1">
      <c r="B3" s="304" t="s">
        <v>247</v>
      </c>
      <c r="C3" s="305"/>
      <c r="D3" s="305"/>
      <c r="E3" s="305"/>
      <c r="F3" s="305"/>
      <c r="G3" s="212" t="s">
        <v>177</v>
      </c>
      <c r="H3" s="304" t="s">
        <v>216</v>
      </c>
      <c r="I3" s="305"/>
      <c r="J3" s="304" t="s">
        <v>217</v>
      </c>
      <c r="K3" s="305"/>
      <c r="L3" s="212" t="s">
        <v>218</v>
      </c>
      <c r="M3" s="212" t="s">
        <v>219</v>
      </c>
    </row>
    <row r="4" spans="1:22" ht="29.45" customHeight="1">
      <c r="B4" s="337"/>
      <c r="C4" s="338"/>
      <c r="D4" s="338"/>
      <c r="E4" s="338"/>
      <c r="F4" s="339"/>
      <c r="G4" s="238"/>
      <c r="H4" s="251" t="str">
        <f>+IF(O4="","",IF(O4&gt;0,INT(O4),IF(O4&lt;=-1,ROUNDDOWN(O4,0),IF(O4=0,"","-0"))))</f>
        <v/>
      </c>
      <c r="I4" s="252" t="str">
        <f>+IF(OR(O4="",Q4=0),"",Q4)</f>
        <v/>
      </c>
      <c r="J4" s="234" t="str">
        <f>+IF(OR(P4="",G4="式"),"",IF(INT(P4),INT(P4),"0"))</f>
        <v/>
      </c>
      <c r="K4" s="235" t="str">
        <f>+IF(OR(P4="",G4="式"),"",IF(P4-INT(P4),P4-INT(P4),""))</f>
        <v/>
      </c>
      <c r="L4" s="247" t="str">
        <f>IF(O4="","",+(O4*P4))</f>
        <v/>
      </c>
      <c r="M4" s="218"/>
      <c r="P4" s="138"/>
      <c r="Q4" s="138">
        <f>ABS(O4)-INT(ABS(O4))</f>
        <v>0</v>
      </c>
      <c r="R4" s="138"/>
      <c r="S4" s="138"/>
      <c r="T4" s="138"/>
      <c r="U4" s="138"/>
      <c r="V4" s="138"/>
    </row>
    <row r="5" spans="1:22" ht="29.45" customHeight="1">
      <c r="B5" s="334"/>
      <c r="C5" s="335"/>
      <c r="D5" s="335"/>
      <c r="E5" s="335"/>
      <c r="F5" s="336"/>
      <c r="G5" s="221"/>
      <c r="H5" s="246" t="str">
        <f t="shared" ref="H5:H29" si="0">+IF(O5="","",IF(O5&gt;0,INT(O5),IF(O5&lt;=-1,ROUNDDOWN(O5,0),IF(O5=0,"","-0"))))</f>
        <v/>
      </c>
      <c r="I5" s="237" t="str">
        <f>+IF(OR(O5="",Q5=0),"",Q5)</f>
        <v/>
      </c>
      <c r="J5" s="236" t="str">
        <f t="shared" ref="J5:J29" si="1">+IF(OR(P5="",G5="式"),"",IF(INT(P5),INT(P5),"0"))</f>
        <v/>
      </c>
      <c r="K5" s="237" t="str">
        <f t="shared" ref="K5:K29" si="2">+IF(OR(P5="",G5="式"),"",IF(P5-INT(P5),P5-INT(P5),""))</f>
        <v/>
      </c>
      <c r="L5" s="217" t="str">
        <f>IF(O5="","",+(O5*P5))</f>
        <v/>
      </c>
      <c r="M5" s="218"/>
      <c r="P5" s="138"/>
      <c r="Q5" s="138">
        <f>ABS(O5)-INT(ABS(O5))</f>
        <v>0</v>
      </c>
      <c r="R5" s="138"/>
      <c r="S5" s="138"/>
      <c r="T5" s="138"/>
      <c r="U5" s="138"/>
      <c r="V5" s="138"/>
    </row>
    <row r="6" spans="1:22" ht="29.45" customHeight="1">
      <c r="B6" s="337"/>
      <c r="C6" s="338"/>
      <c r="D6" s="338"/>
      <c r="E6" s="338"/>
      <c r="F6" s="339"/>
      <c r="G6" s="179"/>
      <c r="H6" s="251" t="str">
        <f t="shared" si="0"/>
        <v/>
      </c>
      <c r="I6" s="252" t="str">
        <f t="shared" ref="I6:I29" si="3">+IF(OR(O6="",Q6=0),"",Q6)</f>
        <v/>
      </c>
      <c r="J6" s="234" t="str">
        <f t="shared" si="1"/>
        <v/>
      </c>
      <c r="K6" s="235" t="str">
        <f t="shared" si="2"/>
        <v/>
      </c>
      <c r="L6" s="247" t="str">
        <f t="shared" ref="L6:L29" si="4">IF(O6="","",+(O6*P6))</f>
        <v/>
      </c>
      <c r="M6" s="218"/>
      <c r="P6" s="138"/>
      <c r="Q6" s="138">
        <f t="shared" ref="Q6:Q29" si="5">ABS(O6)-INT(ABS(O6))</f>
        <v>0</v>
      </c>
      <c r="R6" s="138"/>
      <c r="S6" s="138"/>
      <c r="T6" s="138"/>
      <c r="U6" s="138"/>
      <c r="V6" s="138"/>
    </row>
    <row r="7" spans="1:22" ht="29.45" customHeight="1">
      <c r="B7" s="340"/>
      <c r="C7" s="341"/>
      <c r="D7" s="341"/>
      <c r="E7" s="341"/>
      <c r="F7" s="342"/>
      <c r="G7" s="174"/>
      <c r="H7" s="246" t="str">
        <f t="shared" si="0"/>
        <v/>
      </c>
      <c r="I7" s="237" t="str">
        <f t="shared" si="3"/>
        <v/>
      </c>
      <c r="J7" s="236" t="str">
        <f t="shared" si="1"/>
        <v/>
      </c>
      <c r="K7" s="237" t="str">
        <f t="shared" si="2"/>
        <v/>
      </c>
      <c r="L7" s="217" t="str">
        <f t="shared" si="4"/>
        <v/>
      </c>
      <c r="M7" s="218"/>
      <c r="P7" s="138"/>
      <c r="Q7" s="138">
        <f t="shared" si="5"/>
        <v>0</v>
      </c>
      <c r="R7" s="138"/>
      <c r="S7" s="138"/>
      <c r="T7" s="138"/>
      <c r="U7" s="138"/>
      <c r="V7" s="138"/>
    </row>
    <row r="8" spans="1:22" ht="29.45" customHeight="1">
      <c r="B8" s="334"/>
      <c r="C8" s="335"/>
      <c r="D8" s="335"/>
      <c r="E8" s="335"/>
      <c r="F8" s="336"/>
      <c r="G8" s="238"/>
      <c r="H8" s="251" t="str">
        <f t="shared" si="0"/>
        <v/>
      </c>
      <c r="I8" s="252" t="str">
        <f t="shared" si="3"/>
        <v/>
      </c>
      <c r="J8" s="234" t="str">
        <f t="shared" si="1"/>
        <v/>
      </c>
      <c r="K8" s="235" t="str">
        <f t="shared" si="2"/>
        <v/>
      </c>
      <c r="L8" s="247" t="str">
        <f t="shared" si="4"/>
        <v/>
      </c>
      <c r="M8" s="218"/>
      <c r="P8" s="138"/>
      <c r="Q8" s="138">
        <f t="shared" si="5"/>
        <v>0</v>
      </c>
      <c r="R8" s="138"/>
      <c r="S8" s="138"/>
      <c r="T8" s="138"/>
      <c r="U8" s="138"/>
      <c r="V8" s="138"/>
    </row>
    <row r="9" spans="1:22" ht="29.45" customHeight="1">
      <c r="B9" s="334"/>
      <c r="C9" s="335"/>
      <c r="D9" s="335"/>
      <c r="E9" s="335"/>
      <c r="F9" s="336"/>
      <c r="G9" s="221"/>
      <c r="H9" s="246" t="str">
        <f t="shared" si="0"/>
        <v/>
      </c>
      <c r="I9" s="237" t="str">
        <f t="shared" si="3"/>
        <v/>
      </c>
      <c r="J9" s="236" t="str">
        <f t="shared" si="1"/>
        <v/>
      </c>
      <c r="K9" s="237" t="str">
        <f t="shared" si="2"/>
        <v/>
      </c>
      <c r="L9" s="217" t="str">
        <f t="shared" si="4"/>
        <v/>
      </c>
      <c r="M9" s="218"/>
      <c r="P9" s="138"/>
      <c r="Q9" s="138">
        <f t="shared" si="5"/>
        <v>0</v>
      </c>
      <c r="R9" s="138"/>
      <c r="S9" s="138"/>
      <c r="T9" s="138"/>
      <c r="U9" s="138"/>
      <c r="V9" s="138"/>
    </row>
    <row r="10" spans="1:22" ht="29.45" customHeight="1">
      <c r="B10" s="337"/>
      <c r="C10" s="338"/>
      <c r="D10" s="338"/>
      <c r="E10" s="338"/>
      <c r="F10" s="339"/>
      <c r="G10" s="179"/>
      <c r="H10" s="251" t="str">
        <f t="shared" si="0"/>
        <v/>
      </c>
      <c r="I10" s="252" t="str">
        <f t="shared" si="3"/>
        <v/>
      </c>
      <c r="J10" s="234" t="str">
        <f t="shared" si="1"/>
        <v/>
      </c>
      <c r="K10" s="235" t="str">
        <f t="shared" si="2"/>
        <v/>
      </c>
      <c r="L10" s="247" t="str">
        <f t="shared" si="4"/>
        <v/>
      </c>
      <c r="M10" s="218"/>
      <c r="P10" s="138"/>
      <c r="Q10" s="138">
        <f t="shared" si="5"/>
        <v>0</v>
      </c>
      <c r="R10" s="138"/>
      <c r="S10" s="138"/>
      <c r="T10" s="138"/>
      <c r="U10" s="138"/>
      <c r="V10" s="138"/>
    </row>
    <row r="11" spans="1:22" ht="29.45" customHeight="1">
      <c r="B11" s="340"/>
      <c r="C11" s="341"/>
      <c r="D11" s="341"/>
      <c r="E11" s="341"/>
      <c r="F11" s="342"/>
      <c r="G11" s="174"/>
      <c r="H11" s="246" t="str">
        <f t="shared" si="0"/>
        <v/>
      </c>
      <c r="I11" s="237" t="str">
        <f t="shared" si="3"/>
        <v/>
      </c>
      <c r="J11" s="236" t="str">
        <f t="shared" si="1"/>
        <v/>
      </c>
      <c r="K11" s="237" t="str">
        <f t="shared" si="2"/>
        <v/>
      </c>
      <c r="L11" s="217" t="str">
        <f t="shared" si="4"/>
        <v/>
      </c>
      <c r="M11" s="218"/>
      <c r="P11" s="138"/>
      <c r="Q11" s="138">
        <f t="shared" si="5"/>
        <v>0</v>
      </c>
      <c r="R11" s="138"/>
      <c r="S11" s="138"/>
      <c r="T11" s="138"/>
      <c r="U11" s="138"/>
      <c r="V11" s="138"/>
    </row>
    <row r="12" spans="1:22" ht="29.45" customHeight="1">
      <c r="B12" s="334"/>
      <c r="C12" s="335"/>
      <c r="D12" s="335"/>
      <c r="E12" s="335"/>
      <c r="F12" s="336"/>
      <c r="G12" s="238"/>
      <c r="H12" s="251" t="str">
        <f t="shared" si="0"/>
        <v/>
      </c>
      <c r="I12" s="252" t="str">
        <f t="shared" si="3"/>
        <v/>
      </c>
      <c r="J12" s="234" t="str">
        <f t="shared" si="1"/>
        <v/>
      </c>
      <c r="K12" s="235" t="str">
        <f t="shared" si="2"/>
        <v/>
      </c>
      <c r="L12" s="247" t="str">
        <f t="shared" si="4"/>
        <v/>
      </c>
      <c r="M12" s="218"/>
      <c r="P12" s="138"/>
      <c r="Q12" s="138">
        <f t="shared" si="5"/>
        <v>0</v>
      </c>
      <c r="R12" s="138"/>
      <c r="S12" s="138"/>
      <c r="T12" s="138"/>
      <c r="U12" s="138"/>
      <c r="V12" s="138"/>
    </row>
    <row r="13" spans="1:22" ht="29.45" customHeight="1">
      <c r="B13" s="334"/>
      <c r="C13" s="335"/>
      <c r="D13" s="335"/>
      <c r="E13" s="335"/>
      <c r="F13" s="336"/>
      <c r="G13" s="221"/>
      <c r="H13" s="246" t="str">
        <f t="shared" si="0"/>
        <v/>
      </c>
      <c r="I13" s="237" t="str">
        <f t="shared" si="3"/>
        <v/>
      </c>
      <c r="J13" s="236" t="str">
        <f t="shared" si="1"/>
        <v/>
      </c>
      <c r="K13" s="237" t="str">
        <f t="shared" si="2"/>
        <v/>
      </c>
      <c r="L13" s="217" t="str">
        <f t="shared" si="4"/>
        <v/>
      </c>
      <c r="M13" s="218"/>
      <c r="P13" s="138"/>
      <c r="Q13" s="138">
        <f t="shared" si="5"/>
        <v>0</v>
      </c>
      <c r="R13" s="138"/>
      <c r="S13" s="138"/>
      <c r="T13" s="138"/>
      <c r="U13" s="138"/>
      <c r="V13" s="138"/>
    </row>
    <row r="14" spans="1:22" ht="29.45" customHeight="1">
      <c r="B14" s="337"/>
      <c r="C14" s="338"/>
      <c r="D14" s="338"/>
      <c r="E14" s="338"/>
      <c r="F14" s="339"/>
      <c r="G14" s="179"/>
      <c r="H14" s="251" t="str">
        <f t="shared" si="0"/>
        <v/>
      </c>
      <c r="I14" s="252" t="str">
        <f t="shared" si="3"/>
        <v/>
      </c>
      <c r="J14" s="234" t="str">
        <f t="shared" si="1"/>
        <v/>
      </c>
      <c r="K14" s="235" t="str">
        <f t="shared" si="2"/>
        <v/>
      </c>
      <c r="L14" s="247" t="str">
        <f t="shared" si="4"/>
        <v/>
      </c>
      <c r="M14" s="218"/>
      <c r="P14" s="138"/>
      <c r="Q14" s="138">
        <f t="shared" si="5"/>
        <v>0</v>
      </c>
      <c r="R14" s="138"/>
      <c r="S14" s="138"/>
      <c r="T14" s="138"/>
      <c r="U14" s="138"/>
      <c r="V14" s="138"/>
    </row>
    <row r="15" spans="1:22" s="137" customFormat="1" ht="29.45" customHeight="1">
      <c r="B15" s="340"/>
      <c r="C15" s="341"/>
      <c r="D15" s="341"/>
      <c r="E15" s="341"/>
      <c r="F15" s="342"/>
      <c r="G15" s="174"/>
      <c r="H15" s="246" t="str">
        <f t="shared" si="0"/>
        <v/>
      </c>
      <c r="I15" s="237" t="str">
        <f t="shared" si="3"/>
        <v/>
      </c>
      <c r="J15" s="236" t="str">
        <f t="shared" si="1"/>
        <v/>
      </c>
      <c r="K15" s="237" t="str">
        <f t="shared" si="2"/>
        <v/>
      </c>
      <c r="L15" s="217" t="str">
        <f t="shared" si="4"/>
        <v/>
      </c>
      <c r="M15" s="218"/>
      <c r="P15" s="138"/>
      <c r="Q15" s="138">
        <f t="shared" si="5"/>
        <v>0</v>
      </c>
      <c r="R15" s="138"/>
      <c r="S15" s="138"/>
      <c r="T15" s="138"/>
      <c r="U15" s="138"/>
      <c r="V15" s="138"/>
    </row>
    <row r="16" spans="1:22" s="137" customFormat="1" ht="29.45" customHeight="1">
      <c r="B16" s="334"/>
      <c r="C16" s="335"/>
      <c r="D16" s="335"/>
      <c r="E16" s="335"/>
      <c r="F16" s="336"/>
      <c r="G16" s="238"/>
      <c r="H16" s="251" t="str">
        <f t="shared" si="0"/>
        <v/>
      </c>
      <c r="I16" s="252" t="str">
        <f t="shared" si="3"/>
        <v/>
      </c>
      <c r="J16" s="234" t="str">
        <f t="shared" si="1"/>
        <v/>
      </c>
      <c r="K16" s="235" t="str">
        <f t="shared" si="2"/>
        <v/>
      </c>
      <c r="L16" s="247" t="str">
        <f t="shared" si="4"/>
        <v/>
      </c>
      <c r="M16" s="218"/>
      <c r="P16" s="138"/>
      <c r="Q16" s="138">
        <f t="shared" si="5"/>
        <v>0</v>
      </c>
      <c r="R16" s="138"/>
      <c r="S16" s="138"/>
      <c r="T16" s="138"/>
      <c r="U16" s="138"/>
      <c r="V16" s="138"/>
    </row>
    <row r="17" spans="2:22" s="137" customFormat="1" ht="29.45" customHeight="1">
      <c r="B17" s="334"/>
      <c r="C17" s="335"/>
      <c r="D17" s="335"/>
      <c r="E17" s="335"/>
      <c r="F17" s="336"/>
      <c r="G17" s="221"/>
      <c r="H17" s="246" t="str">
        <f t="shared" si="0"/>
        <v/>
      </c>
      <c r="I17" s="237" t="str">
        <f t="shared" si="3"/>
        <v/>
      </c>
      <c r="J17" s="236" t="str">
        <f t="shared" si="1"/>
        <v/>
      </c>
      <c r="K17" s="237" t="str">
        <f t="shared" si="2"/>
        <v/>
      </c>
      <c r="L17" s="217" t="str">
        <f t="shared" si="4"/>
        <v/>
      </c>
      <c r="M17" s="218"/>
      <c r="P17" s="138"/>
      <c r="Q17" s="138">
        <f t="shared" si="5"/>
        <v>0</v>
      </c>
      <c r="R17" s="138"/>
      <c r="S17" s="138"/>
      <c r="T17" s="138"/>
      <c r="U17" s="138"/>
      <c r="V17" s="138"/>
    </row>
    <row r="18" spans="2:22" s="137" customFormat="1" ht="29.45" customHeight="1">
      <c r="B18" s="337"/>
      <c r="C18" s="338"/>
      <c r="D18" s="338"/>
      <c r="E18" s="338"/>
      <c r="F18" s="339"/>
      <c r="G18" s="179"/>
      <c r="H18" s="251" t="str">
        <f t="shared" si="0"/>
        <v/>
      </c>
      <c r="I18" s="252" t="str">
        <f t="shared" si="3"/>
        <v/>
      </c>
      <c r="J18" s="234" t="str">
        <f t="shared" si="1"/>
        <v/>
      </c>
      <c r="K18" s="235" t="str">
        <f t="shared" si="2"/>
        <v/>
      </c>
      <c r="L18" s="247" t="str">
        <f t="shared" si="4"/>
        <v/>
      </c>
      <c r="M18" s="218"/>
      <c r="P18" s="138"/>
      <c r="Q18" s="138">
        <f t="shared" si="5"/>
        <v>0</v>
      </c>
      <c r="R18" s="138"/>
      <c r="S18" s="138"/>
      <c r="T18" s="138"/>
      <c r="U18" s="138"/>
      <c r="V18" s="138"/>
    </row>
    <row r="19" spans="2:22" s="137" customFormat="1" ht="29.45" customHeight="1">
      <c r="B19" s="340"/>
      <c r="C19" s="341"/>
      <c r="D19" s="341"/>
      <c r="E19" s="341"/>
      <c r="F19" s="342"/>
      <c r="G19" s="174"/>
      <c r="H19" s="246" t="str">
        <f t="shared" si="0"/>
        <v/>
      </c>
      <c r="I19" s="237" t="str">
        <f t="shared" si="3"/>
        <v/>
      </c>
      <c r="J19" s="236" t="str">
        <f t="shared" si="1"/>
        <v/>
      </c>
      <c r="K19" s="237" t="str">
        <f t="shared" si="2"/>
        <v/>
      </c>
      <c r="L19" s="217" t="str">
        <f t="shared" si="4"/>
        <v/>
      </c>
      <c r="M19" s="218"/>
      <c r="P19" s="138"/>
      <c r="Q19" s="138">
        <f t="shared" si="5"/>
        <v>0</v>
      </c>
      <c r="R19" s="138"/>
      <c r="S19" s="138"/>
      <c r="T19" s="138"/>
      <c r="U19" s="138"/>
      <c r="V19" s="138"/>
    </row>
    <row r="20" spans="2:22" s="137" customFormat="1" ht="29.45" customHeight="1">
      <c r="B20" s="334"/>
      <c r="C20" s="335"/>
      <c r="D20" s="335"/>
      <c r="E20" s="335"/>
      <c r="F20" s="336"/>
      <c r="G20" s="238"/>
      <c r="H20" s="251" t="str">
        <f t="shared" si="0"/>
        <v/>
      </c>
      <c r="I20" s="252" t="str">
        <f t="shared" si="3"/>
        <v/>
      </c>
      <c r="J20" s="234" t="str">
        <f t="shared" si="1"/>
        <v/>
      </c>
      <c r="K20" s="235" t="str">
        <f t="shared" si="2"/>
        <v/>
      </c>
      <c r="L20" s="247" t="str">
        <f t="shared" si="4"/>
        <v/>
      </c>
      <c r="M20" s="218"/>
      <c r="P20" s="138"/>
      <c r="Q20" s="138">
        <f t="shared" si="5"/>
        <v>0</v>
      </c>
      <c r="R20" s="138"/>
      <c r="S20" s="138"/>
      <c r="T20" s="138"/>
      <c r="U20" s="138"/>
      <c r="V20" s="138"/>
    </row>
    <row r="21" spans="2:22" s="137" customFormat="1" ht="29.45" customHeight="1">
      <c r="B21" s="334"/>
      <c r="C21" s="335"/>
      <c r="D21" s="335"/>
      <c r="E21" s="335"/>
      <c r="F21" s="336"/>
      <c r="G21" s="221"/>
      <c r="H21" s="246" t="str">
        <f t="shared" si="0"/>
        <v/>
      </c>
      <c r="I21" s="237" t="str">
        <f t="shared" si="3"/>
        <v/>
      </c>
      <c r="J21" s="236" t="str">
        <f t="shared" si="1"/>
        <v/>
      </c>
      <c r="K21" s="237" t="str">
        <f t="shared" si="2"/>
        <v/>
      </c>
      <c r="L21" s="217" t="str">
        <f t="shared" si="4"/>
        <v/>
      </c>
      <c r="M21" s="218"/>
      <c r="P21" s="138"/>
      <c r="Q21" s="138">
        <f t="shared" si="5"/>
        <v>0</v>
      </c>
      <c r="R21" s="138"/>
      <c r="S21" s="138"/>
      <c r="T21" s="138"/>
      <c r="U21" s="138"/>
      <c r="V21" s="138"/>
    </row>
    <row r="22" spans="2:22" s="137" customFormat="1" ht="29.45" customHeight="1">
      <c r="B22" s="337"/>
      <c r="C22" s="338"/>
      <c r="D22" s="338"/>
      <c r="E22" s="338"/>
      <c r="F22" s="339"/>
      <c r="G22" s="238"/>
      <c r="H22" s="251" t="str">
        <f t="shared" si="0"/>
        <v/>
      </c>
      <c r="I22" s="252" t="str">
        <f t="shared" si="3"/>
        <v/>
      </c>
      <c r="J22" s="234" t="str">
        <f t="shared" si="1"/>
        <v/>
      </c>
      <c r="K22" s="235" t="str">
        <f t="shared" si="2"/>
        <v/>
      </c>
      <c r="L22" s="247" t="str">
        <f t="shared" si="4"/>
        <v/>
      </c>
      <c r="M22" s="218"/>
      <c r="P22" s="138"/>
      <c r="Q22" s="138">
        <f t="shared" si="5"/>
        <v>0</v>
      </c>
      <c r="R22" s="138"/>
      <c r="S22" s="138"/>
      <c r="T22" s="138"/>
      <c r="U22" s="138"/>
      <c r="V22" s="138"/>
    </row>
    <row r="23" spans="2:22" s="137" customFormat="1" ht="29.45" customHeight="1">
      <c r="B23" s="340"/>
      <c r="C23" s="341"/>
      <c r="D23" s="341"/>
      <c r="E23" s="341"/>
      <c r="F23" s="342"/>
      <c r="G23" s="221"/>
      <c r="H23" s="246" t="str">
        <f t="shared" si="0"/>
        <v/>
      </c>
      <c r="I23" s="237" t="str">
        <f t="shared" si="3"/>
        <v/>
      </c>
      <c r="J23" s="236" t="str">
        <f t="shared" si="1"/>
        <v/>
      </c>
      <c r="K23" s="237" t="str">
        <f t="shared" si="2"/>
        <v/>
      </c>
      <c r="L23" s="217" t="str">
        <f t="shared" si="4"/>
        <v/>
      </c>
      <c r="M23" s="218"/>
      <c r="P23" s="138"/>
      <c r="Q23" s="138">
        <f t="shared" si="5"/>
        <v>0</v>
      </c>
      <c r="R23" s="138"/>
      <c r="S23" s="138"/>
      <c r="T23" s="138"/>
      <c r="U23" s="138"/>
      <c r="V23" s="138"/>
    </row>
    <row r="24" spans="2:22" s="137" customFormat="1" ht="29.45" customHeight="1">
      <c r="B24" s="334"/>
      <c r="C24" s="335"/>
      <c r="D24" s="335"/>
      <c r="E24" s="335"/>
      <c r="F24" s="336"/>
      <c r="G24" s="238"/>
      <c r="H24" s="251" t="str">
        <f t="shared" si="0"/>
        <v/>
      </c>
      <c r="I24" s="252" t="str">
        <f t="shared" si="3"/>
        <v/>
      </c>
      <c r="J24" s="234" t="str">
        <f t="shared" si="1"/>
        <v/>
      </c>
      <c r="K24" s="235" t="str">
        <f t="shared" si="2"/>
        <v/>
      </c>
      <c r="L24" s="247" t="str">
        <f t="shared" si="4"/>
        <v/>
      </c>
      <c r="M24" s="218"/>
      <c r="P24" s="138"/>
      <c r="Q24" s="138">
        <f t="shared" si="5"/>
        <v>0</v>
      </c>
      <c r="R24" s="138"/>
      <c r="S24" s="138"/>
      <c r="T24" s="138"/>
      <c r="U24" s="138"/>
      <c r="V24" s="138"/>
    </row>
    <row r="25" spans="2:22" s="137" customFormat="1" ht="29.45" customHeight="1">
      <c r="B25" s="334"/>
      <c r="C25" s="335"/>
      <c r="D25" s="335"/>
      <c r="E25" s="335"/>
      <c r="F25" s="336"/>
      <c r="G25" s="221"/>
      <c r="H25" s="246" t="str">
        <f t="shared" si="0"/>
        <v/>
      </c>
      <c r="I25" s="237" t="str">
        <f t="shared" si="3"/>
        <v/>
      </c>
      <c r="J25" s="236" t="str">
        <f t="shared" si="1"/>
        <v/>
      </c>
      <c r="K25" s="237" t="str">
        <f t="shared" si="2"/>
        <v/>
      </c>
      <c r="L25" s="217" t="str">
        <f t="shared" si="4"/>
        <v/>
      </c>
      <c r="M25" s="218"/>
      <c r="P25" s="138"/>
      <c r="Q25" s="138">
        <f t="shared" si="5"/>
        <v>0</v>
      </c>
      <c r="R25" s="138"/>
      <c r="S25" s="138"/>
      <c r="T25" s="138"/>
      <c r="U25" s="138"/>
      <c r="V25" s="138"/>
    </row>
    <row r="26" spans="2:22" s="137" customFormat="1" ht="29.45" customHeight="1">
      <c r="B26" s="337"/>
      <c r="C26" s="338"/>
      <c r="D26" s="338"/>
      <c r="E26" s="338"/>
      <c r="F26" s="339"/>
      <c r="G26" s="238"/>
      <c r="H26" s="251" t="str">
        <f t="shared" si="0"/>
        <v/>
      </c>
      <c r="I26" s="252" t="str">
        <f t="shared" si="3"/>
        <v/>
      </c>
      <c r="J26" s="234" t="str">
        <f t="shared" si="1"/>
        <v/>
      </c>
      <c r="K26" s="235" t="str">
        <f t="shared" si="2"/>
        <v/>
      </c>
      <c r="L26" s="247" t="str">
        <f t="shared" si="4"/>
        <v/>
      </c>
      <c r="M26" s="218"/>
      <c r="P26" s="138"/>
      <c r="Q26" s="138">
        <f t="shared" si="5"/>
        <v>0</v>
      </c>
      <c r="R26" s="138"/>
      <c r="S26" s="138"/>
      <c r="T26" s="138"/>
      <c r="U26" s="138"/>
      <c r="V26" s="138"/>
    </row>
    <row r="27" spans="2:22" s="137" customFormat="1" ht="29.45" customHeight="1">
      <c r="B27" s="340"/>
      <c r="C27" s="341"/>
      <c r="D27" s="341"/>
      <c r="E27" s="341"/>
      <c r="F27" s="342"/>
      <c r="G27" s="221"/>
      <c r="H27" s="246" t="str">
        <f t="shared" si="0"/>
        <v/>
      </c>
      <c r="I27" s="237" t="str">
        <f t="shared" si="3"/>
        <v/>
      </c>
      <c r="J27" s="236" t="str">
        <f t="shared" si="1"/>
        <v/>
      </c>
      <c r="K27" s="237" t="str">
        <f t="shared" si="2"/>
        <v/>
      </c>
      <c r="L27" s="217" t="str">
        <f t="shared" si="4"/>
        <v/>
      </c>
      <c r="M27" s="218"/>
      <c r="P27" s="138"/>
      <c r="Q27" s="138">
        <f t="shared" si="5"/>
        <v>0</v>
      </c>
      <c r="R27" s="138"/>
      <c r="S27" s="138"/>
      <c r="T27" s="138"/>
      <c r="U27" s="138"/>
      <c r="V27" s="138"/>
    </row>
    <row r="28" spans="2:22" s="137" customFormat="1" ht="29.45" customHeight="1">
      <c r="B28" s="334"/>
      <c r="C28" s="335"/>
      <c r="D28" s="335"/>
      <c r="E28" s="335"/>
      <c r="F28" s="336"/>
      <c r="G28" s="238"/>
      <c r="H28" s="251" t="str">
        <f t="shared" si="0"/>
        <v/>
      </c>
      <c r="I28" s="252" t="str">
        <f t="shared" si="3"/>
        <v/>
      </c>
      <c r="J28" s="234" t="str">
        <f t="shared" si="1"/>
        <v/>
      </c>
      <c r="K28" s="235" t="str">
        <f t="shared" si="2"/>
        <v/>
      </c>
      <c r="L28" s="247" t="str">
        <f t="shared" si="4"/>
        <v/>
      </c>
      <c r="M28" s="218"/>
      <c r="P28" s="138"/>
      <c r="Q28" s="138">
        <f t="shared" si="5"/>
        <v>0</v>
      </c>
      <c r="R28" s="138"/>
      <c r="S28" s="138"/>
      <c r="T28" s="138"/>
      <c r="U28" s="138"/>
      <c r="V28" s="138"/>
    </row>
    <row r="29" spans="2:22" s="137" customFormat="1" ht="29.45" customHeight="1">
      <c r="B29" s="340"/>
      <c r="C29" s="341"/>
      <c r="D29" s="341"/>
      <c r="E29" s="341"/>
      <c r="F29" s="342"/>
      <c r="G29" s="221"/>
      <c r="H29" s="246" t="str">
        <f t="shared" si="0"/>
        <v/>
      </c>
      <c r="I29" s="237" t="str">
        <f t="shared" si="3"/>
        <v/>
      </c>
      <c r="J29" s="236" t="str">
        <f t="shared" si="1"/>
        <v/>
      </c>
      <c r="K29" s="237" t="str">
        <f t="shared" si="2"/>
        <v/>
      </c>
      <c r="L29" s="217" t="str">
        <f t="shared" si="4"/>
        <v/>
      </c>
      <c r="M29" s="218"/>
      <c r="P29" s="138"/>
      <c r="Q29" s="138">
        <f t="shared" si="5"/>
        <v>0</v>
      </c>
      <c r="R29" s="138"/>
      <c r="S29" s="138"/>
      <c r="T29" s="138"/>
      <c r="U29" s="138"/>
      <c r="V29" s="138"/>
    </row>
    <row r="30" spans="2:22" s="137" customFormat="1" ht="9.75" customHeight="1">
      <c r="P30" s="138"/>
      <c r="Q30" s="138"/>
      <c r="R30" s="138"/>
      <c r="S30" s="138"/>
      <c r="T30" s="138"/>
      <c r="U30" s="138"/>
      <c r="V30" s="138"/>
    </row>
    <row r="31" spans="2:22" ht="18" customHeight="1">
      <c r="B31" s="138"/>
      <c r="D31" s="161"/>
      <c r="E31" s="160"/>
      <c r="F31" s="160"/>
      <c r="L31" s="177"/>
      <c r="M31" s="178"/>
      <c r="P31" s="138"/>
      <c r="Q31" s="138"/>
      <c r="R31" s="138"/>
      <c r="S31" s="138"/>
      <c r="T31" s="138"/>
      <c r="U31" s="138"/>
      <c r="V31" s="138"/>
    </row>
    <row r="32" spans="2:22" ht="12" customHeight="1">
      <c r="B32" s="138"/>
      <c r="D32" s="161"/>
      <c r="E32" s="160"/>
      <c r="F32" s="160"/>
      <c r="L32" s="177"/>
      <c r="M32" s="178"/>
      <c r="P32" s="138"/>
      <c r="Q32" s="138"/>
      <c r="R32" s="138"/>
      <c r="S32" s="138"/>
      <c r="T32" s="138"/>
      <c r="U32" s="138"/>
      <c r="V32" s="138"/>
    </row>
    <row r="33" spans="1:22">
      <c r="B33" s="304" t="s">
        <v>247</v>
      </c>
      <c r="C33" s="305"/>
      <c r="D33" s="305"/>
      <c r="E33" s="305"/>
      <c r="F33" s="305"/>
      <c r="G33" s="212" t="s">
        <v>177</v>
      </c>
      <c r="H33" s="304" t="s">
        <v>216</v>
      </c>
      <c r="I33" s="305"/>
      <c r="J33" s="304" t="s">
        <v>217</v>
      </c>
      <c r="K33" s="304"/>
      <c r="L33" s="212" t="s">
        <v>218</v>
      </c>
      <c r="M33" s="212" t="s">
        <v>219</v>
      </c>
      <c r="P33" s="138"/>
      <c r="Q33" s="138"/>
      <c r="R33" s="138"/>
      <c r="S33" s="138"/>
      <c r="T33" s="138"/>
      <c r="U33" s="138"/>
      <c r="V33" s="138"/>
    </row>
    <row r="34" spans="1:22" ht="29.1" customHeight="1">
      <c r="B34" s="337"/>
      <c r="C34" s="338"/>
      <c r="D34" s="338"/>
      <c r="E34" s="338"/>
      <c r="F34" s="339"/>
      <c r="G34" s="239"/>
      <c r="H34" s="251" t="str">
        <f t="shared" ref="H34:H59" si="6">+IF(O34="","",IF(O34&gt;0,INT(O34),IF(O34&lt;=-1,ROUNDDOWN(O34,0),IF(O34=0,"","-0"))))</f>
        <v/>
      </c>
      <c r="I34" s="252" t="str">
        <f t="shared" ref="I34:I35" si="7">+IF(OR(O34="",Q34=0),"",Q34)</f>
        <v/>
      </c>
      <c r="J34" s="234" t="str">
        <f>+IF(OR(P34="",G34="式"),"",IF(INT(P34),INT(P34),"0"))</f>
        <v/>
      </c>
      <c r="K34" s="235" t="str">
        <f>+IF(OR(P34="",G34="式"),"",IF(P34-INT(P34),P34-INT(P34),""))</f>
        <v/>
      </c>
      <c r="L34" s="247" t="str">
        <f t="shared" ref="L34:L59" si="8">IF(O34="","",+(O34*P34))</f>
        <v/>
      </c>
      <c r="M34" s="218"/>
      <c r="P34" s="138"/>
      <c r="Q34" s="138">
        <f t="shared" ref="Q34:Q59" si="9">ABS(O34)-INT(ABS(O34))</f>
        <v>0</v>
      </c>
      <c r="R34" s="138"/>
      <c r="S34" s="138"/>
      <c r="T34" s="138"/>
      <c r="U34" s="138"/>
      <c r="V34" s="138"/>
    </row>
    <row r="35" spans="1:22" ht="29.1" customHeight="1">
      <c r="B35" s="343"/>
      <c r="C35" s="291"/>
      <c r="D35" s="291"/>
      <c r="E35" s="291"/>
      <c r="F35" s="292"/>
      <c r="G35" s="244"/>
      <c r="H35" s="246" t="str">
        <f t="shared" si="6"/>
        <v/>
      </c>
      <c r="I35" s="237" t="str">
        <f t="shared" si="7"/>
        <v/>
      </c>
      <c r="J35" s="242" t="str">
        <f t="shared" ref="J35:J59" si="10">+IF(OR(P35="",G35="式"),"",IF(INT(P35),INT(P35),"0"))</f>
        <v/>
      </c>
      <c r="K35" s="241" t="str">
        <f t="shared" ref="K35:K59" si="11">+IF(OR(P35="",G35="式"),"",IF(P35-INT(P35),P35-INT(P35),""))</f>
        <v/>
      </c>
      <c r="L35" s="217" t="str">
        <f t="shared" si="8"/>
        <v/>
      </c>
      <c r="M35" s="218"/>
      <c r="P35" s="138"/>
      <c r="Q35" s="138">
        <f t="shared" si="9"/>
        <v>0</v>
      </c>
      <c r="R35" s="138"/>
      <c r="S35" s="138"/>
      <c r="T35" s="138"/>
      <c r="U35" s="138"/>
      <c r="V35" s="138"/>
    </row>
    <row r="36" spans="1:22" ht="29.1" customHeight="1">
      <c r="B36" s="337"/>
      <c r="C36" s="338"/>
      <c r="D36" s="338"/>
      <c r="E36" s="338"/>
      <c r="F36" s="339"/>
      <c r="G36" s="179"/>
      <c r="H36" s="251" t="str">
        <f t="shared" si="6"/>
        <v/>
      </c>
      <c r="I36" s="252" t="str">
        <f t="shared" ref="I36:I59" si="12">+IF(OR(O36="",Q36=0),"",Q36)</f>
        <v/>
      </c>
      <c r="J36" s="234" t="str">
        <f t="shared" si="10"/>
        <v/>
      </c>
      <c r="K36" s="235" t="str">
        <f t="shared" si="11"/>
        <v/>
      </c>
      <c r="L36" s="247" t="str">
        <f t="shared" si="8"/>
        <v/>
      </c>
      <c r="M36" s="218"/>
      <c r="P36" s="138"/>
      <c r="Q36" s="138">
        <f t="shared" si="9"/>
        <v>0</v>
      </c>
      <c r="R36" s="138"/>
      <c r="S36" s="138"/>
      <c r="T36" s="138"/>
      <c r="U36" s="138"/>
      <c r="V36" s="138"/>
    </row>
    <row r="37" spans="1:22" ht="29.1" customHeight="1">
      <c r="B37" s="344"/>
      <c r="C37" s="345"/>
      <c r="D37" s="345"/>
      <c r="E37" s="345"/>
      <c r="F37" s="346"/>
      <c r="G37" s="174"/>
      <c r="H37" s="246" t="str">
        <f t="shared" si="6"/>
        <v/>
      </c>
      <c r="I37" s="237" t="str">
        <f t="shared" si="12"/>
        <v/>
      </c>
      <c r="J37" s="242" t="str">
        <f t="shared" si="10"/>
        <v/>
      </c>
      <c r="K37" s="241" t="str">
        <f t="shared" si="11"/>
        <v/>
      </c>
      <c r="L37" s="217" t="str">
        <f t="shared" si="8"/>
        <v/>
      </c>
      <c r="M37" s="218"/>
      <c r="P37" s="138"/>
      <c r="Q37" s="138">
        <f t="shared" si="9"/>
        <v>0</v>
      </c>
      <c r="R37" s="138"/>
      <c r="S37" s="138"/>
      <c r="T37" s="138"/>
      <c r="U37" s="138"/>
      <c r="V37" s="138"/>
    </row>
    <row r="38" spans="1:22" ht="29.1" customHeight="1">
      <c r="B38" s="334"/>
      <c r="C38" s="335"/>
      <c r="D38" s="335"/>
      <c r="E38" s="335"/>
      <c r="F38" s="336"/>
      <c r="G38" s="239"/>
      <c r="H38" s="251" t="str">
        <f t="shared" si="6"/>
        <v/>
      </c>
      <c r="I38" s="252" t="str">
        <f t="shared" si="12"/>
        <v/>
      </c>
      <c r="J38" s="234" t="str">
        <f t="shared" si="10"/>
        <v/>
      </c>
      <c r="K38" s="235" t="str">
        <f t="shared" si="11"/>
        <v/>
      </c>
      <c r="L38" s="247" t="str">
        <f t="shared" si="8"/>
        <v/>
      </c>
      <c r="M38" s="218"/>
      <c r="P38" s="138"/>
      <c r="Q38" s="138">
        <f t="shared" si="9"/>
        <v>0</v>
      </c>
      <c r="R38" s="138"/>
      <c r="S38" s="138"/>
      <c r="T38" s="138"/>
      <c r="U38" s="138"/>
      <c r="V38" s="138"/>
    </row>
    <row r="39" spans="1:22" ht="29.1" customHeight="1">
      <c r="B39" s="343"/>
      <c r="C39" s="291"/>
      <c r="D39" s="291"/>
      <c r="E39" s="291"/>
      <c r="F39" s="292"/>
      <c r="G39" s="244"/>
      <c r="H39" s="246" t="str">
        <f t="shared" si="6"/>
        <v/>
      </c>
      <c r="I39" s="237" t="str">
        <f t="shared" si="12"/>
        <v/>
      </c>
      <c r="J39" s="242" t="str">
        <f t="shared" si="10"/>
        <v/>
      </c>
      <c r="K39" s="241" t="str">
        <f t="shared" si="11"/>
        <v/>
      </c>
      <c r="L39" s="217" t="str">
        <f t="shared" si="8"/>
        <v/>
      </c>
      <c r="M39" s="218"/>
      <c r="P39" s="138"/>
      <c r="Q39" s="138">
        <f t="shared" si="9"/>
        <v>0</v>
      </c>
      <c r="R39" s="138"/>
      <c r="S39" s="138"/>
      <c r="T39" s="138"/>
      <c r="U39" s="138"/>
      <c r="V39" s="138"/>
    </row>
    <row r="40" spans="1:22" ht="29.1" customHeight="1">
      <c r="B40" s="337"/>
      <c r="C40" s="338"/>
      <c r="D40" s="338"/>
      <c r="E40" s="338"/>
      <c r="F40" s="339"/>
      <c r="G40" s="179"/>
      <c r="H40" s="251" t="str">
        <f t="shared" si="6"/>
        <v/>
      </c>
      <c r="I40" s="252" t="str">
        <f t="shared" si="12"/>
        <v/>
      </c>
      <c r="J40" s="234" t="str">
        <f t="shared" si="10"/>
        <v/>
      </c>
      <c r="K40" s="235" t="str">
        <f t="shared" si="11"/>
        <v/>
      </c>
      <c r="L40" s="247" t="str">
        <f t="shared" si="8"/>
        <v/>
      </c>
      <c r="M40" s="218"/>
      <c r="P40" s="138"/>
      <c r="Q40" s="138">
        <f t="shared" si="9"/>
        <v>0</v>
      </c>
      <c r="R40" s="138"/>
      <c r="S40" s="138"/>
      <c r="T40" s="138"/>
      <c r="U40" s="138"/>
      <c r="V40" s="138"/>
    </row>
    <row r="41" spans="1:22" ht="29.1" customHeight="1">
      <c r="B41" s="344"/>
      <c r="C41" s="345"/>
      <c r="D41" s="345"/>
      <c r="E41" s="345"/>
      <c r="F41" s="346"/>
      <c r="G41" s="174"/>
      <c r="H41" s="246" t="str">
        <f t="shared" si="6"/>
        <v/>
      </c>
      <c r="I41" s="237" t="str">
        <f t="shared" si="12"/>
        <v/>
      </c>
      <c r="J41" s="242" t="str">
        <f t="shared" si="10"/>
        <v/>
      </c>
      <c r="K41" s="241" t="str">
        <f t="shared" si="11"/>
        <v/>
      </c>
      <c r="L41" s="217" t="str">
        <f t="shared" si="8"/>
        <v/>
      </c>
      <c r="M41" s="218"/>
      <c r="P41" s="138"/>
      <c r="Q41" s="138">
        <f t="shared" si="9"/>
        <v>0</v>
      </c>
      <c r="R41" s="138"/>
      <c r="S41" s="138"/>
      <c r="T41" s="138"/>
      <c r="U41" s="138"/>
      <c r="V41" s="138"/>
    </row>
    <row r="42" spans="1:22" ht="29.1" customHeight="1">
      <c r="B42" s="337"/>
      <c r="C42" s="338"/>
      <c r="D42" s="338"/>
      <c r="E42" s="338"/>
      <c r="F42" s="339"/>
      <c r="G42" s="239"/>
      <c r="H42" s="251" t="str">
        <f t="shared" si="6"/>
        <v/>
      </c>
      <c r="I42" s="252" t="str">
        <f t="shared" si="12"/>
        <v/>
      </c>
      <c r="J42" s="234" t="str">
        <f t="shared" si="10"/>
        <v/>
      </c>
      <c r="K42" s="235" t="str">
        <f t="shared" si="11"/>
        <v/>
      </c>
      <c r="L42" s="247" t="str">
        <f t="shared" si="8"/>
        <v/>
      </c>
      <c r="M42" s="218"/>
      <c r="P42" s="138"/>
      <c r="Q42" s="138">
        <f t="shared" si="9"/>
        <v>0</v>
      </c>
      <c r="R42" s="138"/>
      <c r="S42" s="138"/>
      <c r="T42" s="138"/>
      <c r="U42" s="138"/>
      <c r="V42" s="138"/>
    </row>
    <row r="43" spans="1:22" ht="29.1" customHeight="1">
      <c r="B43" s="344"/>
      <c r="C43" s="345"/>
      <c r="D43" s="345"/>
      <c r="E43" s="345"/>
      <c r="F43" s="346"/>
      <c r="G43" s="244"/>
      <c r="H43" s="246" t="str">
        <f t="shared" si="6"/>
        <v/>
      </c>
      <c r="I43" s="237" t="str">
        <f t="shared" si="12"/>
        <v/>
      </c>
      <c r="J43" s="242" t="str">
        <f t="shared" si="10"/>
        <v/>
      </c>
      <c r="K43" s="241" t="str">
        <f t="shared" si="11"/>
        <v/>
      </c>
      <c r="L43" s="217" t="str">
        <f t="shared" si="8"/>
        <v/>
      </c>
      <c r="M43" s="218"/>
      <c r="P43" s="138"/>
      <c r="Q43" s="138">
        <f t="shared" si="9"/>
        <v>0</v>
      </c>
      <c r="R43" s="138"/>
      <c r="S43" s="138"/>
      <c r="T43" s="138"/>
      <c r="U43" s="138"/>
      <c r="V43" s="138"/>
    </row>
    <row r="44" spans="1:22" ht="29.1" customHeight="1">
      <c r="A44" s="137"/>
      <c r="B44" s="334"/>
      <c r="C44" s="335"/>
      <c r="D44" s="335"/>
      <c r="E44" s="335"/>
      <c r="F44" s="336"/>
      <c r="G44" s="179"/>
      <c r="H44" s="251" t="str">
        <f t="shared" si="6"/>
        <v/>
      </c>
      <c r="I44" s="252" t="str">
        <f t="shared" si="12"/>
        <v/>
      </c>
      <c r="J44" s="234" t="str">
        <f t="shared" si="10"/>
        <v/>
      </c>
      <c r="K44" s="235" t="str">
        <f t="shared" si="11"/>
        <v/>
      </c>
      <c r="L44" s="247" t="str">
        <f t="shared" si="8"/>
        <v/>
      </c>
      <c r="M44" s="218"/>
      <c r="N44" s="137"/>
      <c r="P44" s="138"/>
      <c r="Q44" s="138">
        <f t="shared" si="9"/>
        <v>0</v>
      </c>
      <c r="R44" s="138"/>
      <c r="S44" s="138"/>
      <c r="T44" s="138"/>
      <c r="U44" s="138"/>
      <c r="V44" s="138"/>
    </row>
    <row r="45" spans="1:22" ht="29.1" customHeight="1">
      <c r="A45" s="137"/>
      <c r="B45" s="343"/>
      <c r="C45" s="291"/>
      <c r="D45" s="291"/>
      <c r="E45" s="291"/>
      <c r="F45" s="292"/>
      <c r="G45" s="174"/>
      <c r="H45" s="246" t="str">
        <f t="shared" si="6"/>
        <v/>
      </c>
      <c r="I45" s="237" t="str">
        <f t="shared" si="12"/>
        <v/>
      </c>
      <c r="J45" s="242" t="str">
        <f t="shared" si="10"/>
        <v/>
      </c>
      <c r="K45" s="241" t="str">
        <f t="shared" si="11"/>
        <v/>
      </c>
      <c r="L45" s="217" t="str">
        <f t="shared" si="8"/>
        <v/>
      </c>
      <c r="M45" s="218"/>
      <c r="N45" s="137"/>
      <c r="P45" s="138"/>
      <c r="Q45" s="138">
        <f t="shared" si="9"/>
        <v>0</v>
      </c>
      <c r="R45" s="138"/>
      <c r="S45" s="138"/>
      <c r="T45" s="138"/>
      <c r="U45" s="138"/>
      <c r="V45" s="138"/>
    </row>
    <row r="46" spans="1:22" ht="29.1" customHeight="1">
      <c r="A46" s="137"/>
      <c r="B46" s="337"/>
      <c r="C46" s="338"/>
      <c r="D46" s="338"/>
      <c r="E46" s="338"/>
      <c r="F46" s="339"/>
      <c r="G46" s="239"/>
      <c r="H46" s="251" t="str">
        <f t="shared" si="6"/>
        <v/>
      </c>
      <c r="I46" s="252" t="str">
        <f t="shared" si="12"/>
        <v/>
      </c>
      <c r="J46" s="234" t="str">
        <f t="shared" si="10"/>
        <v/>
      </c>
      <c r="K46" s="235" t="str">
        <f t="shared" si="11"/>
        <v/>
      </c>
      <c r="L46" s="247" t="str">
        <f t="shared" si="8"/>
        <v/>
      </c>
      <c r="M46" s="218"/>
      <c r="N46" s="137"/>
      <c r="P46" s="138"/>
      <c r="Q46" s="138">
        <f t="shared" si="9"/>
        <v>0</v>
      </c>
      <c r="R46" s="138"/>
      <c r="S46" s="138"/>
      <c r="T46" s="138"/>
      <c r="U46" s="138"/>
      <c r="V46" s="138"/>
    </row>
    <row r="47" spans="1:22" ht="29.1" customHeight="1">
      <c r="A47" s="137"/>
      <c r="B47" s="344"/>
      <c r="C47" s="345"/>
      <c r="D47" s="345"/>
      <c r="E47" s="345"/>
      <c r="F47" s="346"/>
      <c r="G47" s="244"/>
      <c r="H47" s="246" t="str">
        <f t="shared" si="6"/>
        <v/>
      </c>
      <c r="I47" s="237" t="str">
        <f t="shared" si="12"/>
        <v/>
      </c>
      <c r="J47" s="242" t="str">
        <f t="shared" si="10"/>
        <v/>
      </c>
      <c r="K47" s="241" t="str">
        <f t="shared" si="11"/>
        <v/>
      </c>
      <c r="L47" s="217" t="str">
        <f t="shared" si="8"/>
        <v/>
      </c>
      <c r="M47" s="218"/>
      <c r="N47" s="137"/>
      <c r="P47" s="138"/>
      <c r="Q47" s="138">
        <f t="shared" si="9"/>
        <v>0</v>
      </c>
      <c r="R47" s="138"/>
      <c r="S47" s="138"/>
      <c r="T47" s="138"/>
      <c r="U47" s="138"/>
      <c r="V47" s="138"/>
    </row>
    <row r="48" spans="1:22" ht="29.1" customHeight="1">
      <c r="A48" s="137"/>
      <c r="B48" s="334"/>
      <c r="C48" s="335"/>
      <c r="D48" s="335"/>
      <c r="E48" s="335"/>
      <c r="F48" s="336"/>
      <c r="G48" s="179"/>
      <c r="H48" s="251" t="str">
        <f t="shared" si="6"/>
        <v/>
      </c>
      <c r="I48" s="252" t="str">
        <f t="shared" si="12"/>
        <v/>
      </c>
      <c r="J48" s="234" t="str">
        <f t="shared" si="10"/>
        <v/>
      </c>
      <c r="K48" s="235" t="str">
        <f t="shared" si="11"/>
        <v/>
      </c>
      <c r="L48" s="247" t="str">
        <f t="shared" si="8"/>
        <v/>
      </c>
      <c r="M48" s="218"/>
      <c r="N48" s="137"/>
      <c r="P48" s="138"/>
      <c r="Q48" s="138">
        <f t="shared" si="9"/>
        <v>0</v>
      </c>
      <c r="R48" s="138"/>
      <c r="S48" s="138"/>
      <c r="T48" s="138"/>
      <c r="U48" s="138"/>
      <c r="V48" s="138"/>
    </row>
    <row r="49" spans="1:22" ht="29.1" customHeight="1">
      <c r="A49" s="137"/>
      <c r="B49" s="343"/>
      <c r="C49" s="291"/>
      <c r="D49" s="291"/>
      <c r="E49" s="291"/>
      <c r="F49" s="292"/>
      <c r="G49" s="174"/>
      <c r="H49" s="246" t="str">
        <f t="shared" si="6"/>
        <v/>
      </c>
      <c r="I49" s="237" t="str">
        <f t="shared" si="12"/>
        <v/>
      </c>
      <c r="J49" s="242" t="str">
        <f t="shared" si="10"/>
        <v/>
      </c>
      <c r="K49" s="241" t="str">
        <f t="shared" si="11"/>
        <v/>
      </c>
      <c r="L49" s="217" t="str">
        <f t="shared" si="8"/>
        <v/>
      </c>
      <c r="M49" s="218"/>
      <c r="N49" s="137"/>
      <c r="P49" s="138"/>
      <c r="Q49" s="138">
        <f t="shared" si="9"/>
        <v>0</v>
      </c>
      <c r="R49" s="138"/>
      <c r="S49" s="138"/>
      <c r="T49" s="138"/>
      <c r="U49" s="138"/>
      <c r="V49" s="138"/>
    </row>
    <row r="50" spans="1:22" ht="29.1" customHeight="1">
      <c r="A50" s="137"/>
      <c r="B50" s="337"/>
      <c r="C50" s="338"/>
      <c r="D50" s="338"/>
      <c r="E50" s="338"/>
      <c r="F50" s="339"/>
      <c r="G50" s="239"/>
      <c r="H50" s="251" t="str">
        <f t="shared" si="6"/>
        <v/>
      </c>
      <c r="I50" s="252" t="str">
        <f t="shared" si="12"/>
        <v/>
      </c>
      <c r="J50" s="234" t="str">
        <f t="shared" si="10"/>
        <v/>
      </c>
      <c r="K50" s="235" t="str">
        <f t="shared" si="11"/>
        <v/>
      </c>
      <c r="L50" s="247" t="str">
        <f t="shared" si="8"/>
        <v/>
      </c>
      <c r="M50" s="218"/>
      <c r="N50" s="137"/>
      <c r="P50" s="138"/>
      <c r="Q50" s="138">
        <f t="shared" si="9"/>
        <v>0</v>
      </c>
      <c r="R50" s="138"/>
      <c r="S50" s="138"/>
      <c r="T50" s="138"/>
      <c r="U50" s="138"/>
      <c r="V50" s="138"/>
    </row>
    <row r="51" spans="1:22" ht="29.1" customHeight="1">
      <c r="A51" s="137"/>
      <c r="B51" s="344"/>
      <c r="C51" s="345"/>
      <c r="D51" s="345"/>
      <c r="E51" s="345"/>
      <c r="F51" s="346"/>
      <c r="G51" s="244"/>
      <c r="H51" s="246" t="str">
        <f t="shared" si="6"/>
        <v/>
      </c>
      <c r="I51" s="237" t="str">
        <f t="shared" si="12"/>
        <v/>
      </c>
      <c r="J51" s="242" t="str">
        <f t="shared" si="10"/>
        <v/>
      </c>
      <c r="K51" s="241" t="str">
        <f t="shared" si="11"/>
        <v/>
      </c>
      <c r="L51" s="217" t="str">
        <f t="shared" si="8"/>
        <v/>
      </c>
      <c r="M51" s="218"/>
      <c r="N51" s="137"/>
      <c r="P51" s="138"/>
      <c r="Q51" s="138">
        <f t="shared" si="9"/>
        <v>0</v>
      </c>
      <c r="R51" s="138"/>
      <c r="S51" s="138"/>
      <c r="T51" s="138"/>
      <c r="U51" s="138"/>
      <c r="V51" s="138"/>
    </row>
    <row r="52" spans="1:22" ht="29.1" customHeight="1">
      <c r="A52" s="137"/>
      <c r="B52" s="334"/>
      <c r="C52" s="335"/>
      <c r="D52" s="335"/>
      <c r="E52" s="335"/>
      <c r="F52" s="336"/>
      <c r="G52" s="179"/>
      <c r="H52" s="251" t="str">
        <f t="shared" si="6"/>
        <v/>
      </c>
      <c r="I52" s="252" t="str">
        <f t="shared" si="12"/>
        <v/>
      </c>
      <c r="J52" s="234" t="str">
        <f t="shared" si="10"/>
        <v/>
      </c>
      <c r="K52" s="235" t="str">
        <f t="shared" si="11"/>
        <v/>
      </c>
      <c r="L52" s="247" t="str">
        <f t="shared" si="8"/>
        <v/>
      </c>
      <c r="M52" s="218"/>
      <c r="N52" s="137"/>
      <c r="P52" s="138"/>
      <c r="Q52" s="138">
        <f t="shared" si="9"/>
        <v>0</v>
      </c>
      <c r="R52" s="138"/>
      <c r="S52" s="138"/>
      <c r="T52" s="138"/>
      <c r="U52" s="138"/>
      <c r="V52" s="138"/>
    </row>
    <row r="53" spans="1:22" ht="29.1" customHeight="1">
      <c r="A53" s="137"/>
      <c r="B53" s="343"/>
      <c r="C53" s="291"/>
      <c r="D53" s="291"/>
      <c r="E53" s="291"/>
      <c r="F53" s="292"/>
      <c r="G53" s="174"/>
      <c r="H53" s="246" t="str">
        <f t="shared" si="6"/>
        <v/>
      </c>
      <c r="I53" s="237" t="str">
        <f t="shared" si="12"/>
        <v/>
      </c>
      <c r="J53" s="242" t="str">
        <f t="shared" si="10"/>
        <v/>
      </c>
      <c r="K53" s="241" t="str">
        <f t="shared" si="11"/>
        <v/>
      </c>
      <c r="L53" s="217" t="str">
        <f t="shared" si="8"/>
        <v/>
      </c>
      <c r="M53" s="218"/>
      <c r="N53" s="137"/>
      <c r="P53" s="138"/>
      <c r="Q53" s="138">
        <f t="shared" si="9"/>
        <v>0</v>
      </c>
      <c r="R53" s="138"/>
      <c r="S53" s="138"/>
      <c r="T53" s="138"/>
      <c r="U53" s="138"/>
      <c r="V53" s="138"/>
    </row>
    <row r="54" spans="1:22" ht="29.1" customHeight="1">
      <c r="A54" s="137"/>
      <c r="B54" s="337"/>
      <c r="C54" s="338"/>
      <c r="D54" s="338"/>
      <c r="E54" s="338"/>
      <c r="F54" s="339"/>
      <c r="G54" s="239"/>
      <c r="H54" s="251" t="str">
        <f t="shared" si="6"/>
        <v/>
      </c>
      <c r="I54" s="252" t="str">
        <f t="shared" si="12"/>
        <v/>
      </c>
      <c r="J54" s="234" t="str">
        <f t="shared" si="10"/>
        <v/>
      </c>
      <c r="K54" s="235" t="str">
        <f t="shared" si="11"/>
        <v/>
      </c>
      <c r="L54" s="247" t="str">
        <f t="shared" si="8"/>
        <v/>
      </c>
      <c r="M54" s="218"/>
      <c r="N54" s="137"/>
      <c r="P54" s="138"/>
      <c r="Q54" s="138">
        <f t="shared" si="9"/>
        <v>0</v>
      </c>
      <c r="R54" s="138"/>
      <c r="S54" s="138"/>
      <c r="T54" s="138"/>
      <c r="U54" s="138"/>
      <c r="V54" s="138"/>
    </row>
    <row r="55" spans="1:22" ht="29.1" customHeight="1">
      <c r="A55" s="137"/>
      <c r="B55" s="344"/>
      <c r="C55" s="345"/>
      <c r="D55" s="345"/>
      <c r="E55" s="345"/>
      <c r="F55" s="346"/>
      <c r="G55" s="244"/>
      <c r="H55" s="246" t="str">
        <f t="shared" si="6"/>
        <v/>
      </c>
      <c r="I55" s="237" t="str">
        <f t="shared" si="12"/>
        <v/>
      </c>
      <c r="J55" s="242" t="str">
        <f t="shared" si="10"/>
        <v/>
      </c>
      <c r="K55" s="241" t="str">
        <f t="shared" si="11"/>
        <v/>
      </c>
      <c r="L55" s="217" t="str">
        <f t="shared" si="8"/>
        <v/>
      </c>
      <c r="M55" s="218"/>
      <c r="N55" s="137"/>
      <c r="P55" s="138"/>
      <c r="Q55" s="138">
        <f t="shared" si="9"/>
        <v>0</v>
      </c>
      <c r="R55" s="138"/>
      <c r="S55" s="138"/>
      <c r="T55" s="138"/>
      <c r="U55" s="138"/>
      <c r="V55" s="138"/>
    </row>
    <row r="56" spans="1:22" ht="29.1" customHeight="1">
      <c r="A56" s="137"/>
      <c r="B56" s="334"/>
      <c r="C56" s="335"/>
      <c r="D56" s="335"/>
      <c r="E56" s="335"/>
      <c r="F56" s="336"/>
      <c r="G56" s="179"/>
      <c r="H56" s="251" t="str">
        <f t="shared" si="6"/>
        <v/>
      </c>
      <c r="I56" s="252" t="str">
        <f t="shared" si="12"/>
        <v/>
      </c>
      <c r="J56" s="234" t="str">
        <f t="shared" si="10"/>
        <v/>
      </c>
      <c r="K56" s="235" t="str">
        <f t="shared" si="11"/>
        <v/>
      </c>
      <c r="L56" s="247" t="str">
        <f t="shared" si="8"/>
        <v/>
      </c>
      <c r="M56" s="218"/>
      <c r="N56" s="137"/>
      <c r="P56" s="138"/>
      <c r="Q56" s="138">
        <f t="shared" si="9"/>
        <v>0</v>
      </c>
      <c r="R56" s="138"/>
      <c r="S56" s="138"/>
      <c r="T56" s="138"/>
      <c r="U56" s="138"/>
      <c r="V56" s="138"/>
    </row>
    <row r="57" spans="1:22" ht="29.1" customHeight="1">
      <c r="A57" s="137"/>
      <c r="B57" s="343"/>
      <c r="C57" s="291"/>
      <c r="D57" s="291"/>
      <c r="E57" s="291"/>
      <c r="F57" s="292"/>
      <c r="G57" s="174"/>
      <c r="H57" s="246" t="str">
        <f t="shared" si="6"/>
        <v/>
      </c>
      <c r="I57" s="237" t="str">
        <f t="shared" si="12"/>
        <v/>
      </c>
      <c r="J57" s="242" t="str">
        <f t="shared" si="10"/>
        <v/>
      </c>
      <c r="K57" s="241" t="str">
        <f t="shared" si="11"/>
        <v/>
      </c>
      <c r="L57" s="217" t="str">
        <f t="shared" si="8"/>
        <v/>
      </c>
      <c r="M57" s="218"/>
      <c r="N57" s="137"/>
      <c r="P57" s="138"/>
      <c r="Q57" s="138">
        <f t="shared" si="9"/>
        <v>0</v>
      </c>
      <c r="R57" s="138"/>
      <c r="S57" s="138"/>
      <c r="T57" s="138"/>
      <c r="U57" s="138"/>
      <c r="V57" s="138"/>
    </row>
    <row r="58" spans="1:22" ht="29.1" customHeight="1">
      <c r="A58" s="137"/>
      <c r="B58" s="337"/>
      <c r="C58" s="338"/>
      <c r="D58" s="338"/>
      <c r="E58" s="338"/>
      <c r="F58" s="339"/>
      <c r="G58" s="239"/>
      <c r="H58" s="251" t="str">
        <f t="shared" si="6"/>
        <v/>
      </c>
      <c r="I58" s="252" t="str">
        <f t="shared" si="12"/>
        <v/>
      </c>
      <c r="J58" s="234" t="str">
        <f t="shared" si="10"/>
        <v/>
      </c>
      <c r="K58" s="235" t="str">
        <f t="shared" si="11"/>
        <v/>
      </c>
      <c r="L58" s="247" t="str">
        <f t="shared" si="8"/>
        <v/>
      </c>
      <c r="M58" s="218"/>
      <c r="N58" s="137"/>
      <c r="P58" s="138"/>
      <c r="Q58" s="138">
        <f t="shared" si="9"/>
        <v>0</v>
      </c>
      <c r="R58" s="138"/>
      <c r="S58" s="138"/>
      <c r="T58" s="138"/>
      <c r="U58" s="138"/>
      <c r="V58" s="138"/>
    </row>
    <row r="59" spans="1:22" ht="29.1" customHeight="1">
      <c r="A59" s="137"/>
      <c r="B59" s="344"/>
      <c r="C59" s="345"/>
      <c r="D59" s="345"/>
      <c r="E59" s="345"/>
      <c r="F59" s="346"/>
      <c r="G59" s="244"/>
      <c r="H59" s="246" t="str">
        <f t="shared" si="6"/>
        <v/>
      </c>
      <c r="I59" s="237" t="str">
        <f t="shared" si="12"/>
        <v/>
      </c>
      <c r="J59" s="243" t="str">
        <f t="shared" si="10"/>
        <v/>
      </c>
      <c r="K59" s="240" t="str">
        <f t="shared" si="11"/>
        <v/>
      </c>
      <c r="L59" s="217" t="str">
        <f t="shared" si="8"/>
        <v/>
      </c>
      <c r="M59" s="218"/>
      <c r="N59" s="137"/>
      <c r="P59" s="138"/>
      <c r="Q59" s="138">
        <f t="shared" si="9"/>
        <v>0</v>
      </c>
      <c r="R59" s="138"/>
      <c r="S59" s="138"/>
      <c r="T59" s="138"/>
      <c r="U59" s="138"/>
      <c r="V59" s="138"/>
    </row>
    <row r="60" spans="1:22" ht="11.25" customHeight="1">
      <c r="A60" s="137"/>
      <c r="B60" s="166" t="str">
        <f>IF(AND($M60=0,$N60="共通仮設費"),"直接工事費",IF($L60&lt;&gt;2,IF($M60=1,$N60,""),IF(#REF!&lt;&gt;"式",$N60,"")))</f>
        <v/>
      </c>
      <c r="C60" s="166" t="str">
        <f>IF($L60&lt;&gt;2,IF($M60=2,$N60,""),IF(#REF!&lt;&gt;"式","",$N60))</f>
        <v/>
      </c>
      <c r="D60" s="165"/>
      <c r="E60" s="165" t="str">
        <f>IF(AND($N60="共通仮設費",$M60=0),#REF!,IF($O60="","",$O60))</f>
        <v/>
      </c>
      <c r="F60" s="165"/>
      <c r="G60" s="169"/>
      <c r="H60" s="137"/>
      <c r="I60" s="137"/>
      <c r="J60" s="137"/>
      <c r="K60" s="137"/>
      <c r="L60" s="137"/>
      <c r="M60" s="137"/>
      <c r="N60" s="137"/>
      <c r="P60" s="138"/>
      <c r="Q60" s="138"/>
      <c r="R60" s="138"/>
      <c r="S60" s="138"/>
      <c r="T60" s="138"/>
      <c r="U60" s="138"/>
      <c r="V60" s="138"/>
    </row>
  </sheetData>
  <mergeCells count="58">
    <mergeCell ref="B52:F52"/>
    <mergeCell ref="B53:F53"/>
    <mergeCell ref="B58:F58"/>
    <mergeCell ref="B59:F59"/>
    <mergeCell ref="B54:F54"/>
    <mergeCell ref="B55:F55"/>
    <mergeCell ref="B56:F56"/>
    <mergeCell ref="B57:F57"/>
    <mergeCell ref="B51:F51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39:F39"/>
    <mergeCell ref="B22:F22"/>
    <mergeCell ref="B23:F23"/>
    <mergeCell ref="B28:F28"/>
    <mergeCell ref="B29:F29"/>
    <mergeCell ref="B24:F24"/>
    <mergeCell ref="B25:F25"/>
    <mergeCell ref="B26:F26"/>
    <mergeCell ref="B27:F27"/>
    <mergeCell ref="B34:F34"/>
    <mergeCell ref="B35:F35"/>
    <mergeCell ref="B36:F36"/>
    <mergeCell ref="B37:F37"/>
    <mergeCell ref="B38:F38"/>
    <mergeCell ref="B33:F33"/>
    <mergeCell ref="H33:I33"/>
    <mergeCell ref="J33:K33"/>
    <mergeCell ref="B4:F4"/>
    <mergeCell ref="B5:F5"/>
    <mergeCell ref="B6:F6"/>
    <mergeCell ref="B7:F7"/>
    <mergeCell ref="B8:F8"/>
    <mergeCell ref="B12:F12"/>
    <mergeCell ref="B13:F13"/>
    <mergeCell ref="B14:F14"/>
    <mergeCell ref="B15:F15"/>
    <mergeCell ref="B16:F16"/>
    <mergeCell ref="B17:F17"/>
    <mergeCell ref="B18:F18"/>
    <mergeCell ref="B19:F19"/>
    <mergeCell ref="H3:I3"/>
    <mergeCell ref="B9:F9"/>
    <mergeCell ref="B10:F10"/>
    <mergeCell ref="B21:F21"/>
    <mergeCell ref="J3:K3"/>
    <mergeCell ref="B11:F11"/>
    <mergeCell ref="B3:F3"/>
    <mergeCell ref="B20:F20"/>
  </mergeCells>
  <phoneticPr fontId="3"/>
  <pageMargins left="0.45" right="0.56000000000000005" top="0.66" bottom="0.63" header="0.49" footer="0.4"/>
  <pageSetup paperSize="9" orientation="portrait" r:id="rId1"/>
  <headerFooter alignWithMargins="0"/>
  <rowBreaks count="1" manualBreakCount="1">
    <brk id="30" max="16383" man="1"/>
  </rowBreaks>
  <ignoredErrors>
    <ignoredError sqref="L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帳票イメージ!Print_Area</vt:lpstr>
      <vt:lpstr>帳票イメージ工種別内訳!Print_Area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島田 典枝</cp:lastModifiedBy>
  <cp:lastPrinted>2005-06-24T01:09:04Z</cp:lastPrinted>
  <dcterms:created xsi:type="dcterms:W3CDTF">2001-12-08T17:30:14Z</dcterms:created>
  <dcterms:modified xsi:type="dcterms:W3CDTF">2012-05-31T07:32:36Z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2012/05/31</vt:lpwstr>
  </property>
</Properties>
</file>