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15" windowWidth="18090" windowHeight="11160" tabRatio="696" activeTab="4"/>
  </bookViews>
  <sheets>
    <sheet name="工種別内訳表定義" sheetId="12" r:id="rId1"/>
    <sheet name="内訳表定義" sheetId="10" r:id="rId2"/>
    <sheet name="単価表定義" sheetId="11" r:id="rId3"/>
    <sheet name="帳票イメージ工種別内訳" sheetId="13" r:id="rId4"/>
    <sheet name="帳票イメージ" sheetId="14" r:id="rId5"/>
  </sheets>
  <definedNames>
    <definedName name="_xlnm.Print_Area" localSheetId="2">単価表定義!$S$2:$AA$45</definedName>
    <definedName name="_xlnm.Print_Area" localSheetId="4">帳票イメージ!$A$1:$N$44</definedName>
    <definedName name="_xlnm.Print_Area" localSheetId="3">帳票イメージ工種別内訳!$A$1:$W$60</definedName>
  </definedNames>
  <calcPr calcId="125725"/>
</workbook>
</file>

<file path=xl/calcChain.xml><?xml version="1.0" encoding="utf-8"?>
<calcChain xmlns="http://schemas.openxmlformats.org/spreadsheetml/2006/main">
  <c r="I8" i="14"/>
  <c r="J8"/>
  <c r="K8"/>
  <c r="I9"/>
  <c r="J9"/>
  <c r="K9"/>
  <c r="I10"/>
  <c r="J10"/>
  <c r="K10"/>
  <c r="I11"/>
  <c r="J11"/>
  <c r="K11"/>
  <c r="I12"/>
  <c r="J12"/>
  <c r="K12"/>
  <c r="I13"/>
  <c r="J13"/>
  <c r="K13"/>
  <c r="I14"/>
  <c r="J14"/>
  <c r="K14"/>
  <c r="I15"/>
  <c r="J15"/>
  <c r="K15"/>
  <c r="I16"/>
  <c r="J16"/>
  <c r="K16"/>
  <c r="I17"/>
  <c r="J17"/>
  <c r="K17"/>
  <c r="I18"/>
  <c r="J18"/>
  <c r="K18"/>
  <c r="I19"/>
  <c r="J19"/>
  <c r="K19"/>
  <c r="I20"/>
  <c r="J20"/>
  <c r="K20"/>
  <c r="I21"/>
  <c r="J21"/>
  <c r="K21"/>
  <c r="I7"/>
  <c r="H21" l="1"/>
  <c r="G21"/>
  <c r="G11"/>
  <c r="H11"/>
  <c r="G12"/>
  <c r="H12"/>
  <c r="G13"/>
  <c r="H13"/>
  <c r="G14"/>
  <c r="H14"/>
  <c r="G15"/>
  <c r="H15"/>
  <c r="G16"/>
  <c r="H16"/>
  <c r="G17"/>
  <c r="H17"/>
  <c r="G18"/>
  <c r="H18"/>
  <c r="G19"/>
  <c r="H19"/>
  <c r="G20"/>
  <c r="H20"/>
  <c r="G8"/>
  <c r="H8"/>
  <c r="G9"/>
  <c r="H9"/>
  <c r="G10"/>
  <c r="H10"/>
  <c r="K7"/>
  <c r="J7"/>
  <c r="H7"/>
  <c r="G7"/>
  <c r="Q59" i="13"/>
  <c r="Q58"/>
  <c r="Q57"/>
  <c r="Q56"/>
  <c r="Q55"/>
  <c r="Q54"/>
  <c r="Q53"/>
  <c r="Q52"/>
  <c r="Q51"/>
  <c r="Q50"/>
  <c r="Q49"/>
  <c r="Q48"/>
  <c r="Q47"/>
  <c r="Q46"/>
  <c r="Q45"/>
  <c r="Q44"/>
  <c r="Q43"/>
  <c r="Q42"/>
  <c r="Q41"/>
  <c r="Q40"/>
  <c r="Q39"/>
  <c r="Q38"/>
  <c r="Q37"/>
  <c r="Q36"/>
  <c r="Q29" l="1"/>
  <c r="Q28"/>
  <c r="Q27"/>
  <c r="Q26"/>
  <c r="Q25"/>
  <c r="Q24"/>
  <c r="Q23"/>
  <c r="Q22"/>
  <c r="Q21"/>
  <c r="Q20"/>
  <c r="Q19"/>
  <c r="Q18"/>
  <c r="T38" l="1"/>
  <c r="T39"/>
  <c r="T40"/>
  <c r="T41"/>
  <c r="T42"/>
  <c r="T43"/>
  <c r="T44"/>
  <c r="T45"/>
  <c r="T46"/>
  <c r="T47"/>
  <c r="T48"/>
  <c r="T49"/>
  <c r="T50"/>
  <c r="T51"/>
  <c r="T52"/>
  <c r="T53"/>
  <c r="T54"/>
  <c r="T55"/>
  <c r="T56"/>
  <c r="T57"/>
  <c r="T58"/>
  <c r="T59"/>
  <c r="T37"/>
  <c r="T36"/>
  <c r="T20"/>
  <c r="T21"/>
  <c r="T22"/>
  <c r="T23"/>
  <c r="T24"/>
  <c r="T25"/>
  <c r="T26"/>
  <c r="T27"/>
  <c r="T28"/>
  <c r="T29"/>
  <c r="T19"/>
  <c r="T18"/>
  <c r="B38" l="1"/>
  <c r="B39"/>
  <c r="B40"/>
  <c r="B41"/>
  <c r="B42"/>
  <c r="B43"/>
  <c r="B44"/>
  <c r="B45"/>
  <c r="B46"/>
  <c r="B47"/>
  <c r="B48"/>
  <c r="B49"/>
  <c r="B50"/>
  <c r="B51"/>
  <c r="B52"/>
  <c r="B53"/>
  <c r="B54"/>
  <c r="B55"/>
  <c r="B56"/>
  <c r="B57"/>
  <c r="B58"/>
  <c r="B59"/>
  <c r="B37"/>
  <c r="B36"/>
  <c r="B20"/>
  <c r="B21"/>
  <c r="B22"/>
  <c r="B23"/>
  <c r="B24"/>
  <c r="B25"/>
  <c r="B26"/>
  <c r="B27"/>
  <c r="B28"/>
  <c r="B29"/>
  <c r="B19"/>
  <c r="B18"/>
  <c r="C38" l="1"/>
  <c r="C39"/>
  <c r="C40"/>
  <c r="C41"/>
  <c r="C42"/>
  <c r="C43"/>
  <c r="C44"/>
  <c r="C45"/>
  <c r="C46"/>
  <c r="C47"/>
  <c r="C48"/>
  <c r="C49"/>
  <c r="C50"/>
  <c r="C51"/>
  <c r="C52"/>
  <c r="C53"/>
  <c r="C54"/>
  <c r="C55"/>
  <c r="C56"/>
  <c r="C57"/>
  <c r="C58"/>
  <c r="C59"/>
  <c r="C37"/>
  <c r="C36"/>
  <c r="C20"/>
  <c r="C21"/>
  <c r="C22"/>
  <c r="C23"/>
  <c r="C24"/>
  <c r="C25"/>
  <c r="C26"/>
  <c r="C27"/>
  <c r="C28"/>
  <c r="C29"/>
  <c r="C19"/>
  <c r="C18"/>
  <c r="L37" l="1"/>
  <c r="L38"/>
  <c r="L39"/>
  <c r="L40"/>
  <c r="L41"/>
  <c r="L42"/>
  <c r="L43"/>
  <c r="L44"/>
  <c r="L45"/>
  <c r="L46"/>
  <c r="L47"/>
  <c r="L48"/>
  <c r="L49"/>
  <c r="L50"/>
  <c r="L51"/>
  <c r="L52"/>
  <c r="L53"/>
  <c r="L54"/>
  <c r="L55"/>
  <c r="L56"/>
  <c r="L57"/>
  <c r="L58"/>
  <c r="L59"/>
  <c r="L36"/>
  <c r="L19"/>
  <c r="L20"/>
  <c r="L21"/>
  <c r="L22"/>
  <c r="L23"/>
  <c r="L24"/>
  <c r="L25"/>
  <c r="L26"/>
  <c r="L27"/>
  <c r="L28"/>
  <c r="L29"/>
  <c r="L18"/>
  <c r="K57"/>
  <c r="K37"/>
  <c r="K38"/>
  <c r="K39"/>
  <c r="K40"/>
  <c r="K41"/>
  <c r="K42"/>
  <c r="K43"/>
  <c r="K44"/>
  <c r="K45"/>
  <c r="K46"/>
  <c r="K47"/>
  <c r="K48"/>
  <c r="K49"/>
  <c r="K50"/>
  <c r="K51"/>
  <c r="K52"/>
  <c r="K53"/>
  <c r="K54"/>
  <c r="K55"/>
  <c r="K56"/>
  <c r="K58"/>
  <c r="K59"/>
  <c r="K36"/>
  <c r="K29"/>
  <c r="K21"/>
  <c r="K22"/>
  <c r="K23"/>
  <c r="K24"/>
  <c r="K25"/>
  <c r="K26"/>
  <c r="K27"/>
  <c r="K28"/>
  <c r="K19"/>
  <c r="K20"/>
  <c r="K18"/>
  <c r="C25" i="14"/>
  <c r="C27"/>
  <c r="C5"/>
  <c r="E21"/>
  <c r="E20"/>
  <c r="E19"/>
  <c r="E18"/>
  <c r="E17"/>
  <c r="E16"/>
  <c r="E15"/>
  <c r="E14"/>
  <c r="E13"/>
  <c r="E12"/>
  <c r="E11"/>
  <c r="E10"/>
  <c r="E9"/>
  <c r="E8"/>
  <c r="E7"/>
  <c r="D27"/>
  <c r="D5"/>
  <c r="I30"/>
  <c r="J30"/>
  <c r="K30"/>
  <c r="I31"/>
  <c r="J31"/>
  <c r="K31"/>
  <c r="I32"/>
  <c r="J32"/>
  <c r="K32"/>
  <c r="I33"/>
  <c r="J33"/>
  <c r="K33"/>
  <c r="I34"/>
  <c r="J34"/>
  <c r="K34"/>
  <c r="I35"/>
  <c r="J35"/>
  <c r="K35"/>
  <c r="I36"/>
  <c r="J36"/>
  <c r="K36"/>
  <c r="I37"/>
  <c r="J37"/>
  <c r="K37"/>
  <c r="I38"/>
  <c r="J38"/>
  <c r="K38"/>
  <c r="I39"/>
  <c r="J39"/>
  <c r="K39"/>
  <c r="I40"/>
  <c r="J40"/>
  <c r="K40"/>
  <c r="I41"/>
  <c r="J41"/>
  <c r="K41"/>
  <c r="I42"/>
  <c r="J42"/>
  <c r="K42"/>
  <c r="I43"/>
  <c r="J43"/>
  <c r="K43"/>
  <c r="I29"/>
  <c r="K29"/>
  <c r="J29"/>
  <c r="H43"/>
  <c r="G43"/>
  <c r="F43"/>
  <c r="E43"/>
  <c r="H42"/>
  <c r="G42"/>
  <c r="F42"/>
  <c r="E42"/>
  <c r="H41"/>
  <c r="G41"/>
  <c r="F41"/>
  <c r="E41"/>
  <c r="H40"/>
  <c r="G40"/>
  <c r="F40"/>
  <c r="E40"/>
  <c r="H39"/>
  <c r="G39"/>
  <c r="F39"/>
  <c r="E39"/>
  <c r="H38"/>
  <c r="G38"/>
  <c r="F38"/>
  <c r="E38"/>
  <c r="H37"/>
  <c r="G37"/>
  <c r="F37"/>
  <c r="E37"/>
  <c r="H36"/>
  <c r="G36"/>
  <c r="F36"/>
  <c r="E36"/>
  <c r="H35"/>
  <c r="G35"/>
  <c r="F35"/>
  <c r="E35"/>
  <c r="H34"/>
  <c r="G34"/>
  <c r="F34"/>
  <c r="E34"/>
  <c r="H33"/>
  <c r="G33"/>
  <c r="F33"/>
  <c r="E33"/>
  <c r="H32"/>
  <c r="G32"/>
  <c r="F32"/>
  <c r="E32"/>
  <c r="H31"/>
  <c r="G31"/>
  <c r="F31"/>
  <c r="E31"/>
  <c r="H30"/>
  <c r="G30"/>
  <c r="F30"/>
  <c r="E30"/>
  <c r="H29"/>
  <c r="G29"/>
  <c r="F29"/>
  <c r="E29"/>
  <c r="F21"/>
  <c r="F20"/>
  <c r="F19"/>
  <c r="F18"/>
  <c r="F17"/>
  <c r="F16"/>
  <c r="F15"/>
  <c r="F14"/>
  <c r="F13"/>
  <c r="F12"/>
  <c r="F11"/>
  <c r="F10"/>
  <c r="F9"/>
  <c r="F8"/>
  <c r="F7"/>
  <c r="H59" i="13"/>
  <c r="G59"/>
  <c r="F59"/>
  <c r="E59"/>
  <c r="I62" i="12"/>
  <c r="S3" i="13"/>
  <c r="D18"/>
  <c r="E18"/>
  <c r="F18"/>
  <c r="G18"/>
  <c r="H18"/>
  <c r="M18"/>
  <c r="O18"/>
  <c r="P18"/>
  <c r="D19"/>
  <c r="E19"/>
  <c r="F19"/>
  <c r="G19"/>
  <c r="H19"/>
  <c r="M19"/>
  <c r="O19"/>
  <c r="P19"/>
  <c r="D20"/>
  <c r="E20"/>
  <c r="F20"/>
  <c r="G20"/>
  <c r="H20"/>
  <c r="M20"/>
  <c r="O20"/>
  <c r="P20"/>
  <c r="D21"/>
  <c r="E21"/>
  <c r="F21"/>
  <c r="G21"/>
  <c r="H21"/>
  <c r="M21"/>
  <c r="O21"/>
  <c r="P21"/>
  <c r="D22"/>
  <c r="E22"/>
  <c r="F22"/>
  <c r="G22"/>
  <c r="H22"/>
  <c r="M22"/>
  <c r="O22"/>
  <c r="P22"/>
  <c r="D23"/>
  <c r="E23"/>
  <c r="F23"/>
  <c r="G23"/>
  <c r="H23"/>
  <c r="M23"/>
  <c r="O23"/>
  <c r="P23"/>
  <c r="D24"/>
  <c r="E24"/>
  <c r="F24"/>
  <c r="G24"/>
  <c r="H24"/>
  <c r="M24"/>
  <c r="O24"/>
  <c r="P24"/>
  <c r="D25"/>
  <c r="E25"/>
  <c r="F25"/>
  <c r="G25"/>
  <c r="H25"/>
  <c r="M25"/>
  <c r="O25"/>
  <c r="P25"/>
  <c r="D26"/>
  <c r="E26"/>
  <c r="F26"/>
  <c r="G26"/>
  <c r="H26"/>
  <c r="M26"/>
  <c r="O26"/>
  <c r="P26"/>
  <c r="D27"/>
  <c r="E27"/>
  <c r="F27"/>
  <c r="G27"/>
  <c r="H27"/>
  <c r="M27"/>
  <c r="O27"/>
  <c r="P27"/>
  <c r="D28"/>
  <c r="E28"/>
  <c r="F28"/>
  <c r="G28"/>
  <c r="H28"/>
  <c r="M28"/>
  <c r="O28"/>
  <c r="P28"/>
  <c r="D29"/>
  <c r="E29"/>
  <c r="F29"/>
  <c r="G29"/>
  <c r="H29"/>
  <c r="M29"/>
  <c r="O29"/>
  <c r="P29"/>
  <c r="D36"/>
  <c r="E36"/>
  <c r="F36"/>
  <c r="G36"/>
  <c r="H36"/>
  <c r="M36"/>
  <c r="O36"/>
  <c r="P36"/>
  <c r="D37"/>
  <c r="E37"/>
  <c r="F37"/>
  <c r="G37"/>
  <c r="H37"/>
  <c r="M37"/>
  <c r="O37"/>
  <c r="P37"/>
  <c r="D38"/>
  <c r="E38"/>
  <c r="F38"/>
  <c r="G38"/>
  <c r="H38"/>
  <c r="M38"/>
  <c r="O38"/>
  <c r="P38"/>
  <c r="D39"/>
  <c r="E39"/>
  <c r="F39"/>
  <c r="G39"/>
  <c r="H39"/>
  <c r="M39"/>
  <c r="O39"/>
  <c r="P39"/>
  <c r="D40"/>
  <c r="E40"/>
  <c r="F40"/>
  <c r="G40"/>
  <c r="H40"/>
  <c r="M40"/>
  <c r="O40"/>
  <c r="P40"/>
  <c r="D41"/>
  <c r="E41"/>
  <c r="F41"/>
  <c r="G41"/>
  <c r="H41"/>
  <c r="M41"/>
  <c r="O41"/>
  <c r="P41"/>
  <c r="D42"/>
  <c r="E42"/>
  <c r="F42"/>
  <c r="G42"/>
  <c r="H42"/>
  <c r="M42"/>
  <c r="O42"/>
  <c r="P42"/>
  <c r="D43"/>
  <c r="E43"/>
  <c r="F43"/>
  <c r="G43"/>
  <c r="H43"/>
  <c r="M43"/>
  <c r="O43"/>
  <c r="P43"/>
  <c r="D44"/>
  <c r="E44"/>
  <c r="F44"/>
  <c r="G44"/>
  <c r="H44"/>
  <c r="M44"/>
  <c r="O44"/>
  <c r="P44"/>
  <c r="D45"/>
  <c r="E45"/>
  <c r="F45"/>
  <c r="G45"/>
  <c r="H45"/>
  <c r="M45"/>
  <c r="O45"/>
  <c r="P45"/>
  <c r="D46"/>
  <c r="E46"/>
  <c r="F46"/>
  <c r="G46"/>
  <c r="H46"/>
  <c r="M46"/>
  <c r="O46"/>
  <c r="P46"/>
  <c r="D47"/>
  <c r="E47"/>
  <c r="F47"/>
  <c r="G47"/>
  <c r="H47"/>
  <c r="M47"/>
  <c r="O47"/>
  <c r="P47"/>
  <c r="D48"/>
  <c r="E48"/>
  <c r="F48"/>
  <c r="G48"/>
  <c r="H48"/>
  <c r="M48"/>
  <c r="O48"/>
  <c r="P48"/>
  <c r="D49"/>
  <c r="E49"/>
  <c r="F49"/>
  <c r="G49"/>
  <c r="H49"/>
  <c r="M49"/>
  <c r="O49"/>
  <c r="P49"/>
  <c r="D50"/>
  <c r="E50"/>
  <c r="F50"/>
  <c r="G50"/>
  <c r="H50"/>
  <c r="M50"/>
  <c r="O50"/>
  <c r="P50"/>
  <c r="D51"/>
  <c r="E51"/>
  <c r="F51"/>
  <c r="G51"/>
  <c r="H51"/>
  <c r="M51"/>
  <c r="O51"/>
  <c r="P51"/>
  <c r="D52"/>
  <c r="E52"/>
  <c r="F52"/>
  <c r="G52"/>
  <c r="H52"/>
  <c r="M52"/>
  <c r="O52"/>
  <c r="P52"/>
  <c r="D53"/>
  <c r="E53"/>
  <c r="F53"/>
  <c r="G53"/>
  <c r="H53"/>
  <c r="M53"/>
  <c r="O53"/>
  <c r="P53"/>
  <c r="D54"/>
  <c r="E54"/>
  <c r="F54"/>
  <c r="G54"/>
  <c r="H54"/>
  <c r="M54"/>
  <c r="O54"/>
  <c r="P54"/>
  <c r="D55"/>
  <c r="E55"/>
  <c r="F55"/>
  <c r="G55"/>
  <c r="H55"/>
  <c r="M55"/>
  <c r="O55"/>
  <c r="P55"/>
  <c r="D56"/>
  <c r="E56"/>
  <c r="F56"/>
  <c r="G56"/>
  <c r="H56"/>
  <c r="M56"/>
  <c r="O56"/>
  <c r="P56"/>
  <c r="D57"/>
  <c r="E57"/>
  <c r="F57"/>
  <c r="G57"/>
  <c r="H57"/>
  <c r="M57"/>
  <c r="O57"/>
  <c r="P57"/>
  <c r="D58"/>
  <c r="E58"/>
  <c r="F58"/>
  <c r="G58"/>
  <c r="H58"/>
  <c r="M58"/>
  <c r="O58"/>
  <c r="P58"/>
  <c r="D59"/>
  <c r="M59"/>
  <c r="O59"/>
  <c r="P59"/>
</calcChain>
</file>

<file path=xl/sharedStrings.xml><?xml version="1.0" encoding="utf-8"?>
<sst xmlns="http://schemas.openxmlformats.org/spreadsheetml/2006/main" count="948" uniqueCount="433">
  <si>
    <t>項目名</t>
    <rPh sb="0" eb="2">
      <t>コウモク</t>
    </rPh>
    <rPh sb="2" eb="3">
      <t>メイ</t>
    </rPh>
    <phoneticPr fontId="2"/>
  </si>
  <si>
    <t>内訳表</t>
    <rPh sb="0" eb="2">
      <t>ウチワケ</t>
    </rPh>
    <rPh sb="2" eb="3">
      <t>ヒョウ</t>
    </rPh>
    <phoneticPr fontId="2"/>
  </si>
  <si>
    <t>表示幅</t>
    <rPh sb="0" eb="3">
      <t>ヒョウジハバ</t>
    </rPh>
    <phoneticPr fontId="2"/>
  </si>
  <si>
    <t>ヘダー</t>
    <phoneticPr fontId="2"/>
  </si>
  <si>
    <t>名称1</t>
    <rPh sb="0" eb="2">
      <t>メイショウ</t>
    </rPh>
    <phoneticPr fontId="2"/>
  </si>
  <si>
    <t>名称2</t>
    <rPh sb="0" eb="2">
      <t>メイショウ</t>
    </rPh>
    <phoneticPr fontId="2"/>
  </si>
  <si>
    <t>規格1</t>
    <rPh sb="0" eb="2">
      <t>キカク</t>
    </rPh>
    <phoneticPr fontId="2"/>
  </si>
  <si>
    <t>規格2</t>
    <rPh sb="0" eb="2">
      <t>キカク</t>
    </rPh>
    <phoneticPr fontId="2"/>
  </si>
  <si>
    <t>数量1</t>
    <rPh sb="0" eb="2">
      <t>スウリョウ</t>
    </rPh>
    <phoneticPr fontId="2"/>
  </si>
  <si>
    <t>数量2</t>
    <rPh sb="0" eb="2">
      <t>スウリョウ</t>
    </rPh>
    <phoneticPr fontId="2"/>
  </si>
  <si>
    <t>単位1</t>
    <rPh sb="0" eb="2">
      <t>タンイ</t>
    </rPh>
    <phoneticPr fontId="2"/>
  </si>
  <si>
    <t>単位2</t>
    <rPh sb="0" eb="2">
      <t>タンイ</t>
    </rPh>
    <phoneticPr fontId="2"/>
  </si>
  <si>
    <t>単価1</t>
    <rPh sb="0" eb="2">
      <t>タンカ</t>
    </rPh>
    <phoneticPr fontId="2"/>
  </si>
  <si>
    <t>単価2</t>
    <rPh sb="0" eb="2">
      <t>タンカ</t>
    </rPh>
    <phoneticPr fontId="2"/>
  </si>
  <si>
    <t>金額1</t>
    <rPh sb="0" eb="2">
      <t>キンガク</t>
    </rPh>
    <phoneticPr fontId="2"/>
  </si>
  <si>
    <t>金額2</t>
    <rPh sb="0" eb="2">
      <t>キンガク</t>
    </rPh>
    <phoneticPr fontId="2"/>
  </si>
  <si>
    <t>明細</t>
    <rPh sb="0" eb="2">
      <t>メイサイ</t>
    </rPh>
    <phoneticPr fontId="2"/>
  </si>
  <si>
    <t>内訳表名1</t>
    <rPh sb="0" eb="2">
      <t>ウチワケ</t>
    </rPh>
    <rPh sb="2" eb="3">
      <t>ヒョウ</t>
    </rPh>
    <rPh sb="3" eb="4">
      <t>メイ</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</si>
  <si>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</si>
  <si>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</si>
  <si>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</si>
  <si>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</si>
  <si>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</si>
  <si>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</si>
  <si>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</si>
  <si>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</si>
  <si>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</si>
  <si>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</si>
  <si>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</si>
  <si>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</si>
  <si>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</si>
  <si>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</si>
  <si>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</si>
  <si>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</si>
  <si>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</si>
  <si>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</si>
  <si>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</si>
  <si>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</si>
  <si>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</si>
  <si>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</si>
  <si>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X</t>
    <phoneticPr fontId="2"/>
  </si>
  <si>
    <t>Y</t>
    <phoneticPr fontId="2"/>
  </si>
  <si>
    <t>Z</t>
    <phoneticPr fontId="2"/>
  </si>
  <si>
    <t>W</t>
    <phoneticPr fontId="2"/>
  </si>
  <si>
    <t>コード</t>
    <phoneticPr fontId="2"/>
  </si>
  <si>
    <t>明細予備情報1</t>
    <rPh sb="0" eb="2">
      <t>メイサイ</t>
    </rPh>
    <rPh sb="2" eb="4">
      <t>ヨビ</t>
    </rPh>
    <rPh sb="4" eb="6">
      <t>ジョウホウ</t>
    </rPh>
    <phoneticPr fontId="2"/>
  </si>
  <si>
    <t>明細予備情報2</t>
    <rPh sb="0" eb="2">
      <t>メイサイ</t>
    </rPh>
    <rPh sb="2" eb="4">
      <t>ヨビ</t>
    </rPh>
    <rPh sb="4" eb="6">
      <t>ジョウホウ</t>
    </rPh>
    <phoneticPr fontId="2"/>
  </si>
  <si>
    <t>種目1</t>
    <rPh sb="0" eb="2">
      <t>シュモク</t>
    </rPh>
    <phoneticPr fontId="2"/>
  </si>
  <si>
    <t>形状寸法1</t>
    <rPh sb="0" eb="2">
      <t>ケイジョウ</t>
    </rPh>
    <rPh sb="2" eb="4">
      <t>スンポウ</t>
    </rPh>
    <phoneticPr fontId="2"/>
  </si>
  <si>
    <t>Q</t>
    <phoneticPr fontId="2"/>
  </si>
  <si>
    <t>数字</t>
    <rPh sb="0" eb="2">
      <t>スウジ</t>
    </rPh>
    <phoneticPr fontId="2"/>
  </si>
  <si>
    <t>×</t>
    <phoneticPr fontId="2"/>
  </si>
  <si>
    <t>○</t>
    <phoneticPr fontId="2"/>
  </si>
  <si>
    <t>×</t>
    <phoneticPr fontId="2"/>
  </si>
  <si>
    <t>E</t>
    <phoneticPr fontId="2"/>
  </si>
  <si>
    <t>特殊な処理</t>
    <rPh sb="0" eb="2">
      <t>トクシュ</t>
    </rPh>
    <rPh sb="3" eb="5">
      <t>ショリ</t>
    </rPh>
    <phoneticPr fontId="2"/>
  </si>
  <si>
    <t>特殊な処理の説明</t>
    <rPh sb="0" eb="2">
      <t>トクシュ</t>
    </rPh>
    <rPh sb="3" eb="5">
      <t>ショリ</t>
    </rPh>
    <rPh sb="6" eb="8">
      <t>セツメイ</t>
    </rPh>
    <phoneticPr fontId="2"/>
  </si>
  <si>
    <t>１または２</t>
    <phoneticPr fontId="2"/>
  </si>
  <si>
    <t>当初１又は変更２どちらかを表示</t>
    <rPh sb="0" eb="2">
      <t>トウショ</t>
    </rPh>
    <rPh sb="3" eb="4">
      <t>マタ</t>
    </rPh>
    <rPh sb="5" eb="7">
      <t>ヘンコウ</t>
    </rPh>
    <rPh sb="13" eb="15">
      <t>ヒョウジ</t>
    </rPh>
    <phoneticPr fontId="2"/>
  </si>
  <si>
    <t>付け替えが行われているときこれを適用。コードと明細予備情報のセルの指定が必要</t>
  </si>
  <si>
    <t>付け替えが行われているときこれを適用。コードと明細予備情報のセルの指定が必要</t>
    <rPh sb="0" eb="1">
      <t>ツ</t>
    </rPh>
    <rPh sb="2" eb="3">
      <t>カ</t>
    </rPh>
    <rPh sb="5" eb="6">
      <t>オコナ</t>
    </rPh>
    <rPh sb="16" eb="18">
      <t>テキヨウ</t>
    </rPh>
    <rPh sb="23" eb="25">
      <t>メイサイ</t>
    </rPh>
    <rPh sb="25" eb="27">
      <t>ヨビ</t>
    </rPh>
    <rPh sb="27" eb="29">
      <t>ジョウホウ</t>
    </rPh>
    <rPh sb="33" eb="35">
      <t>シテイ</t>
    </rPh>
    <rPh sb="36" eb="38">
      <t>ヒツヨウ</t>
    </rPh>
    <phoneticPr fontId="2"/>
  </si>
  <si>
    <t>ヘダーコード項目の指定に必要な項目</t>
    <rPh sb="6" eb="8">
      <t>コウモク</t>
    </rPh>
    <rPh sb="9" eb="11">
      <t>シテイ</t>
    </rPh>
    <rPh sb="12" eb="14">
      <t>ヒツヨウ</t>
    </rPh>
    <rPh sb="15" eb="17">
      <t>コウモク</t>
    </rPh>
    <phoneticPr fontId="2"/>
  </si>
  <si>
    <t>書出シート名</t>
    <rPh sb="0" eb="2">
      <t>カキダ</t>
    </rPh>
    <rPh sb="5" eb="6">
      <t>メイ</t>
    </rPh>
    <phoneticPr fontId="2"/>
  </si>
  <si>
    <t>作成シート名</t>
    <rPh sb="0" eb="2">
      <t>サクセイ</t>
    </rPh>
    <rPh sb="5" eb="6">
      <t>メイ</t>
    </rPh>
    <phoneticPr fontId="2"/>
  </si>
  <si>
    <t>値</t>
    <rPh sb="0" eb="1">
      <t>アタイ</t>
    </rPh>
    <phoneticPr fontId="2"/>
  </si>
  <si>
    <t>１明細当りの行数</t>
    <rPh sb="1" eb="3">
      <t>メイサイ</t>
    </rPh>
    <rPh sb="3" eb="4">
      <t>アタ</t>
    </rPh>
    <rPh sb="6" eb="8">
      <t>ギョウスウ</t>
    </rPh>
    <phoneticPr fontId="2"/>
  </si>
  <si>
    <t>ヘダーの行数</t>
    <rPh sb="4" eb="6">
      <t>ギョウスウ</t>
    </rPh>
    <phoneticPr fontId="2"/>
  </si>
  <si>
    <t>フッターの行数</t>
    <rPh sb="5" eb="7">
      <t>ギョウスウ</t>
    </rPh>
    <phoneticPr fontId="2"/>
  </si>
  <si>
    <t>内訳表</t>
    <phoneticPr fontId="2"/>
  </si>
  <si>
    <t>１ページの明細行数</t>
    <rPh sb="5" eb="7">
      <t>メイサイ</t>
    </rPh>
    <rPh sb="7" eb="9">
      <t>ギョウスウ</t>
    </rPh>
    <phoneticPr fontId="2"/>
  </si>
  <si>
    <t>※セルの開始位置は固定です。注意してください。</t>
    <rPh sb="4" eb="6">
      <t>カイシ</t>
    </rPh>
    <rPh sb="6" eb="8">
      <t>イチ</t>
    </rPh>
    <rPh sb="9" eb="11">
      <t>コテイ</t>
    </rPh>
    <rPh sb="14" eb="16">
      <t>チュウイ</t>
    </rPh>
    <phoneticPr fontId="2"/>
  </si>
  <si>
    <t>帳票イメージシート名</t>
  </si>
  <si>
    <t>帳票イメージ範囲</t>
  </si>
  <si>
    <t>帳票イメージ</t>
  </si>
  <si>
    <t>行</t>
    <rPh sb="0" eb="1">
      <t>ギョウ</t>
    </rPh>
    <phoneticPr fontId="2"/>
  </si>
  <si>
    <t>行の高さ</t>
    <rPh sb="0" eb="1">
      <t>ギョウ</t>
    </rPh>
    <rPh sb="2" eb="3">
      <t>タカ</t>
    </rPh>
    <phoneticPr fontId="2"/>
  </si>
  <si>
    <t>１または２</t>
  </si>
  <si>
    <t>フッター項目は表題として扱います</t>
    <rPh sb="4" eb="6">
      <t>コウモク</t>
    </rPh>
    <rPh sb="7" eb="9">
      <t>ヒョウダイ</t>
    </rPh>
    <rPh sb="12" eb="13">
      <t>アツカ</t>
    </rPh>
    <phoneticPr fontId="2"/>
  </si>
  <si>
    <t>ヘダー開始列</t>
    <rPh sb="3" eb="5">
      <t>カイシ</t>
    </rPh>
    <rPh sb="5" eb="6">
      <t>レツ</t>
    </rPh>
    <phoneticPr fontId="2"/>
  </si>
  <si>
    <t>明細開始列</t>
    <rPh sb="0" eb="2">
      <t>メイサイ</t>
    </rPh>
    <rPh sb="2" eb="4">
      <t>カイシ</t>
    </rPh>
    <rPh sb="4" eb="5">
      <t>レツ</t>
    </rPh>
    <phoneticPr fontId="2"/>
  </si>
  <si>
    <t>A</t>
    <phoneticPr fontId="2"/>
  </si>
  <si>
    <t>書出しシートヘダー項目の書出し列</t>
    <rPh sb="0" eb="2">
      <t>カキダ</t>
    </rPh>
    <rPh sb="9" eb="11">
      <t>コウモク</t>
    </rPh>
    <rPh sb="12" eb="14">
      <t>カキダ</t>
    </rPh>
    <rPh sb="15" eb="16">
      <t>レツ</t>
    </rPh>
    <phoneticPr fontId="2"/>
  </si>
  <si>
    <t>書出しシート明細項目の書出し列</t>
    <rPh sb="6" eb="8">
      <t>メイサイ</t>
    </rPh>
    <phoneticPr fontId="2"/>
  </si>
  <si>
    <t>ｺｰﾄﾞ1</t>
    <phoneticPr fontId="2"/>
  </si>
  <si>
    <t>ｺｰﾄﾞ2</t>
    <phoneticPr fontId="2"/>
  </si>
  <si>
    <t>ｺｰﾄﾞ1</t>
    <phoneticPr fontId="2"/>
  </si>
  <si>
    <t>J</t>
    <phoneticPr fontId="2"/>
  </si>
  <si>
    <t>コード+表内ページ</t>
    <rPh sb="4" eb="6">
      <t>ヒョウナイ</t>
    </rPh>
    <phoneticPr fontId="2"/>
  </si>
  <si>
    <t>計算は、イメージの式を使用します。合計は明細合計行を作ります</t>
    <rPh sb="0" eb="2">
      <t>ケイサン</t>
    </rPh>
    <rPh sb="9" eb="10">
      <t>シキ</t>
    </rPh>
    <rPh sb="11" eb="13">
      <t>シヨウ</t>
    </rPh>
    <rPh sb="17" eb="19">
      <t>ゴウケイ</t>
    </rPh>
    <rPh sb="20" eb="22">
      <t>メイサイ</t>
    </rPh>
    <rPh sb="22" eb="24">
      <t>ゴウケイ</t>
    </rPh>
    <rPh sb="24" eb="25">
      <t>ギョウ</t>
    </rPh>
    <rPh sb="26" eb="27">
      <t>ツク</t>
    </rPh>
    <phoneticPr fontId="2"/>
  </si>
  <si>
    <t>計算+変更合計</t>
    <rPh sb="0" eb="2">
      <t>ケイサン</t>
    </rPh>
    <rPh sb="3" eb="5">
      <t>ヘンコウ</t>
    </rPh>
    <rPh sb="5" eb="7">
      <t>ゴウケイ</t>
    </rPh>
    <phoneticPr fontId="2"/>
  </si>
  <si>
    <t>文字列</t>
    <rPh sb="0" eb="3">
      <t>モジレツ</t>
    </rPh>
    <phoneticPr fontId="2"/>
  </si>
  <si>
    <t>×</t>
    <phoneticPr fontId="2"/>
  </si>
  <si>
    <t>文字列合計</t>
    <rPh sb="0" eb="3">
      <t>モジレツ</t>
    </rPh>
    <rPh sb="3" eb="5">
      <t>ゴウケイ</t>
    </rPh>
    <phoneticPr fontId="2"/>
  </si>
  <si>
    <t>合計行に任意の文字列を表示します。文字列はエクセル側の項目名が採用されます</t>
    <rPh sb="0" eb="2">
      <t>ゴウケイ</t>
    </rPh>
    <rPh sb="2" eb="3">
      <t>ギョウ</t>
    </rPh>
    <rPh sb="4" eb="6">
      <t>ニンイ</t>
    </rPh>
    <rPh sb="7" eb="10">
      <t>モジレツ</t>
    </rPh>
    <rPh sb="11" eb="13">
      <t>ヒョウジ</t>
    </rPh>
    <rPh sb="17" eb="20">
      <t>モジレツ</t>
    </rPh>
    <rPh sb="25" eb="26">
      <t>ガワ</t>
    </rPh>
    <rPh sb="27" eb="29">
      <t>コウモク</t>
    </rPh>
    <rPh sb="29" eb="30">
      <t>メイ</t>
    </rPh>
    <rPh sb="31" eb="33">
      <t>サイヨウ</t>
    </rPh>
    <phoneticPr fontId="2"/>
  </si>
  <si>
    <t>単価表</t>
    <rPh sb="0" eb="2">
      <t>タンカ</t>
    </rPh>
    <phoneticPr fontId="2"/>
  </si>
  <si>
    <t>表題数量1</t>
    <rPh sb="0" eb="2">
      <t>ヒョウダイ</t>
    </rPh>
    <rPh sb="2" eb="4">
      <t>スウリョウ</t>
    </rPh>
    <phoneticPr fontId="2"/>
  </si>
  <si>
    <t>表題数量2</t>
    <rPh sb="0" eb="2">
      <t>ヒョウダイ</t>
    </rPh>
    <rPh sb="2" eb="4">
      <t>スウリョウ</t>
    </rPh>
    <phoneticPr fontId="2"/>
  </si>
  <si>
    <t>算定数量1</t>
    <rPh sb="0" eb="2">
      <t>サンテイ</t>
    </rPh>
    <rPh sb="2" eb="4">
      <t>スウリョウ</t>
    </rPh>
    <phoneticPr fontId="2"/>
  </si>
  <si>
    <t>算定数量2</t>
    <rPh sb="0" eb="2">
      <t>サンテイ</t>
    </rPh>
    <rPh sb="2" eb="4">
      <t>スウリョウ</t>
    </rPh>
    <phoneticPr fontId="2"/>
  </si>
  <si>
    <t>単位当り</t>
    <rPh sb="0" eb="2">
      <t>タンイ</t>
    </rPh>
    <rPh sb="2" eb="3">
      <t>アタ</t>
    </rPh>
    <phoneticPr fontId="2"/>
  </si>
  <si>
    <t>ヘダー項目で指定された算定数量1</t>
    <rPh sb="3" eb="5">
      <t>コウモク</t>
    </rPh>
    <rPh sb="6" eb="8">
      <t>シテイ</t>
    </rPh>
    <rPh sb="11" eb="13">
      <t>サンテイ</t>
    </rPh>
    <rPh sb="13" eb="15">
      <t>スウリョウ</t>
    </rPh>
    <phoneticPr fontId="2"/>
  </si>
  <si>
    <t>ヘダー項目で指定された算定数量2</t>
    <rPh sb="3" eb="5">
      <t>コウモク</t>
    </rPh>
    <rPh sb="6" eb="8">
      <t>シテイ</t>
    </rPh>
    <rPh sb="11" eb="13">
      <t>サンテイ</t>
    </rPh>
    <rPh sb="13" eb="15">
      <t>スウリョウ</t>
    </rPh>
    <phoneticPr fontId="2"/>
  </si>
  <si>
    <t>合計行の下に、算定数で割った額を表示</t>
    <rPh sb="0" eb="2">
      <t>ゴウケイ</t>
    </rPh>
    <rPh sb="2" eb="3">
      <t>ギョウ</t>
    </rPh>
    <rPh sb="4" eb="5">
      <t>シタ</t>
    </rPh>
    <rPh sb="7" eb="9">
      <t>サンテイ</t>
    </rPh>
    <rPh sb="9" eb="10">
      <t>スウ</t>
    </rPh>
    <rPh sb="11" eb="12">
      <t>ワ</t>
    </rPh>
    <rPh sb="14" eb="15">
      <t>ガク</t>
    </rPh>
    <rPh sb="16" eb="18">
      <t>ヒョウジ</t>
    </rPh>
    <phoneticPr fontId="2"/>
  </si>
  <si>
    <t>算定単位1</t>
    <rPh sb="0" eb="2">
      <t>サンテイ</t>
    </rPh>
    <rPh sb="2" eb="4">
      <t>タンイ</t>
    </rPh>
    <phoneticPr fontId="2"/>
  </si>
  <si>
    <t>算定単位2</t>
    <rPh sb="0" eb="2">
      <t>サンテイ</t>
    </rPh>
    <rPh sb="2" eb="4">
      <t>タンイ</t>
    </rPh>
    <phoneticPr fontId="2"/>
  </si>
  <si>
    <t>H</t>
    <phoneticPr fontId="2"/>
  </si>
  <si>
    <t>ヘダー項目で指定された単位</t>
    <rPh sb="3" eb="5">
      <t>コウモク</t>
    </rPh>
    <rPh sb="6" eb="8">
      <t>シテイ</t>
    </rPh>
    <rPh sb="11" eb="13">
      <t>タンイ</t>
    </rPh>
    <phoneticPr fontId="2"/>
  </si>
  <si>
    <t>F</t>
    <phoneticPr fontId="2"/>
  </si>
  <si>
    <t>N</t>
    <phoneticPr fontId="2"/>
  </si>
  <si>
    <t>表末行数</t>
    <rPh sb="0" eb="1">
      <t>ヒョウ</t>
    </rPh>
    <rPh sb="1" eb="2">
      <t>マツ</t>
    </rPh>
    <rPh sb="2" eb="4">
      <t>ギョウスウ</t>
    </rPh>
    <phoneticPr fontId="2"/>
  </si>
  <si>
    <t>表末単位当り 有:1 無:0</t>
    <rPh sb="0" eb="1">
      <t>ヒョウ</t>
    </rPh>
    <rPh sb="1" eb="2">
      <t>マツ</t>
    </rPh>
    <rPh sb="2" eb="4">
      <t>タンイ</t>
    </rPh>
    <rPh sb="4" eb="5">
      <t>アタ</t>
    </rPh>
    <rPh sb="7" eb="8">
      <t>ア</t>
    </rPh>
    <rPh sb="11" eb="12">
      <t>ナ</t>
    </rPh>
    <phoneticPr fontId="2"/>
  </si>
  <si>
    <t>単位当り1</t>
    <rPh sb="0" eb="2">
      <t>タンイ</t>
    </rPh>
    <rPh sb="2" eb="3">
      <t>アタ</t>
    </rPh>
    <phoneticPr fontId="2"/>
  </si>
  <si>
    <t>単位当り2</t>
    <rPh sb="0" eb="2">
      <t>タンイ</t>
    </rPh>
    <rPh sb="2" eb="3">
      <t>アタ</t>
    </rPh>
    <phoneticPr fontId="2"/>
  </si>
  <si>
    <t>計算+変更算定</t>
    <rPh sb="0" eb="2">
      <t>ケイサン</t>
    </rPh>
    <rPh sb="3" eb="5">
      <t>ヘンコウ</t>
    </rPh>
    <rPh sb="5" eb="7">
      <t>サンテイ</t>
    </rPh>
    <phoneticPr fontId="2"/>
  </si>
  <si>
    <t>１または２+算定単位合計</t>
    <rPh sb="6" eb="8">
      <t>サンテイ</t>
    </rPh>
    <rPh sb="8" eb="10">
      <t>タンイ</t>
    </rPh>
    <rPh sb="10" eb="12">
      <t>ゴウケイ</t>
    </rPh>
    <phoneticPr fontId="2"/>
  </si>
  <si>
    <t>工種別内訳表</t>
    <rPh sb="0" eb="1">
      <t>コウ</t>
    </rPh>
    <rPh sb="1" eb="3">
      <t>シュベツ</t>
    </rPh>
    <rPh sb="3" eb="5">
      <t>ウチワケ</t>
    </rPh>
    <rPh sb="5" eb="6">
      <t>ヒョウ</t>
    </rPh>
    <phoneticPr fontId="2"/>
  </si>
  <si>
    <t>計算+当初合計+単位当</t>
    <rPh sb="0" eb="2">
      <t>ケイサン</t>
    </rPh>
    <rPh sb="3" eb="5">
      <t>トウショ</t>
    </rPh>
    <rPh sb="5" eb="7">
      <t>ゴウケイ</t>
    </rPh>
    <rPh sb="8" eb="10">
      <t>タンイ</t>
    </rPh>
    <rPh sb="10" eb="11">
      <t>アタ</t>
    </rPh>
    <phoneticPr fontId="2"/>
  </si>
  <si>
    <t>計算+変更合計+単位当</t>
    <rPh sb="0" eb="2">
      <t>ケイサン</t>
    </rPh>
    <rPh sb="3" eb="5">
      <t>ヘンコウ</t>
    </rPh>
    <rPh sb="5" eb="7">
      <t>ゴウケイ</t>
    </rPh>
    <phoneticPr fontId="2"/>
  </si>
  <si>
    <t>計算+当初合計</t>
    <rPh sb="0" eb="2">
      <t>ケイサン</t>
    </rPh>
    <rPh sb="3" eb="5">
      <t>トウショ</t>
    </rPh>
    <rPh sb="5" eb="7">
      <t>ゴウケイ</t>
    </rPh>
    <phoneticPr fontId="2"/>
  </si>
  <si>
    <t>計算+変更単位当</t>
    <rPh sb="0" eb="2">
      <t>ケイサン</t>
    </rPh>
    <rPh sb="3" eb="5">
      <t>ヘンコウ</t>
    </rPh>
    <rPh sb="5" eb="7">
      <t>タンイ</t>
    </rPh>
    <rPh sb="7" eb="8">
      <t>アタ</t>
    </rPh>
    <phoneticPr fontId="2"/>
  </si>
  <si>
    <t>計算+当初単位当</t>
    <rPh sb="0" eb="2">
      <t>ケイサン</t>
    </rPh>
    <rPh sb="3" eb="5">
      <t>トウショ</t>
    </rPh>
    <rPh sb="5" eb="7">
      <t>タンイ</t>
    </rPh>
    <rPh sb="7" eb="8">
      <t>アタ</t>
    </rPh>
    <phoneticPr fontId="2"/>
  </si>
  <si>
    <t>当初単価</t>
    <rPh sb="0" eb="2">
      <t>トウショ</t>
    </rPh>
    <rPh sb="2" eb="4">
      <t>タンカ</t>
    </rPh>
    <phoneticPr fontId="2"/>
  </si>
  <si>
    <t>変更単価</t>
    <rPh sb="0" eb="2">
      <t>ヘンコウ</t>
    </rPh>
    <rPh sb="2" eb="4">
      <t>タンカ</t>
    </rPh>
    <phoneticPr fontId="2"/>
  </si>
  <si>
    <t>計算+当初算定</t>
    <rPh sb="0" eb="2">
      <t>ケイサン</t>
    </rPh>
    <rPh sb="3" eb="5">
      <t>トウショ</t>
    </rPh>
    <rPh sb="5" eb="7">
      <t>サンテイ</t>
    </rPh>
    <phoneticPr fontId="2"/>
  </si>
  <si>
    <t>明細区分1</t>
    <rPh sb="0" eb="2">
      <t>メイサイ</t>
    </rPh>
    <rPh sb="2" eb="4">
      <t>クブン</t>
    </rPh>
    <phoneticPr fontId="2"/>
  </si>
  <si>
    <t>明細区分2</t>
    <rPh sb="0" eb="2">
      <t>メイサイ</t>
    </rPh>
    <rPh sb="2" eb="4">
      <t>クブン</t>
    </rPh>
    <phoneticPr fontId="2"/>
  </si>
  <si>
    <t>※コード項目は必ず先頭に置いてください.</t>
    <rPh sb="4" eb="6">
      <t>コウモク</t>
    </rPh>
    <rPh sb="7" eb="8">
      <t>カナラ</t>
    </rPh>
    <rPh sb="9" eb="11">
      <t>セントウ</t>
    </rPh>
    <rPh sb="12" eb="13">
      <t>オ</t>
    </rPh>
    <phoneticPr fontId="2"/>
  </si>
  <si>
    <t>明細　工種別内訳は表題項目がないので注意！</t>
    <rPh sb="0" eb="2">
      <t>メイサイ</t>
    </rPh>
    <rPh sb="3" eb="4">
      <t>コウ</t>
    </rPh>
    <rPh sb="4" eb="6">
      <t>シュベツ</t>
    </rPh>
    <rPh sb="6" eb="8">
      <t>ウチワケ</t>
    </rPh>
    <rPh sb="9" eb="11">
      <t>ヒョウダイ</t>
    </rPh>
    <rPh sb="11" eb="13">
      <t>コウモク</t>
    </rPh>
    <rPh sb="18" eb="20">
      <t>チュウイ</t>
    </rPh>
    <phoneticPr fontId="2"/>
  </si>
  <si>
    <t>1工種別内訳ファイル書出</t>
    <phoneticPr fontId="2"/>
  </si>
  <si>
    <t>2内訳表ファイル書出</t>
  </si>
  <si>
    <t>3全表形式ファイル書出</t>
  </si>
  <si>
    <t>明細備考1</t>
    <rPh sb="0" eb="2">
      <t>メイサイ</t>
    </rPh>
    <rPh sb="2" eb="4">
      <t>ビコウ</t>
    </rPh>
    <phoneticPr fontId="2"/>
  </si>
  <si>
    <t>R</t>
    <phoneticPr fontId="2"/>
  </si>
  <si>
    <t>W</t>
    <phoneticPr fontId="2"/>
  </si>
  <si>
    <t>P</t>
    <phoneticPr fontId="2"/>
  </si>
  <si>
    <t>V</t>
    <phoneticPr fontId="2"/>
  </si>
  <si>
    <t>C</t>
    <phoneticPr fontId="2"/>
  </si>
  <si>
    <t>D</t>
    <phoneticPr fontId="2"/>
  </si>
  <si>
    <t>G</t>
    <phoneticPr fontId="2"/>
  </si>
  <si>
    <t>I</t>
    <phoneticPr fontId="2"/>
  </si>
  <si>
    <t>K</t>
    <phoneticPr fontId="2"/>
  </si>
  <si>
    <t>L</t>
    <phoneticPr fontId="2"/>
  </si>
  <si>
    <t>M</t>
    <phoneticPr fontId="2"/>
  </si>
  <si>
    <t>O</t>
    <phoneticPr fontId="2"/>
  </si>
  <si>
    <t>S</t>
    <phoneticPr fontId="2"/>
  </si>
  <si>
    <t>T</t>
    <phoneticPr fontId="2"/>
  </si>
  <si>
    <t>U</t>
    <phoneticPr fontId="2"/>
  </si>
  <si>
    <t>X</t>
    <phoneticPr fontId="2"/>
  </si>
  <si>
    <t>Y</t>
    <phoneticPr fontId="2"/>
  </si>
  <si>
    <t>Z</t>
    <phoneticPr fontId="2"/>
  </si>
  <si>
    <t>単価表</t>
    <rPh sb="0" eb="2">
      <t>タンカ</t>
    </rPh>
    <rPh sb="2" eb="3">
      <t>ヒョウ</t>
    </rPh>
    <phoneticPr fontId="2"/>
  </si>
  <si>
    <t>※セルの開始位置は固定です。注意してください。　入力は白抜きの項目のみです。ヘダー、明細項目で行数が足りない場合は追加してください。</t>
    <rPh sb="4" eb="6">
      <t>カイシ</t>
    </rPh>
    <rPh sb="6" eb="8">
      <t>イチ</t>
    </rPh>
    <rPh sb="9" eb="11">
      <t>コテイ</t>
    </rPh>
    <rPh sb="14" eb="16">
      <t>チュウイ</t>
    </rPh>
    <rPh sb="24" eb="26">
      <t>ニュウリョク</t>
    </rPh>
    <rPh sb="27" eb="29">
      <t>シロヌ</t>
    </rPh>
    <rPh sb="31" eb="33">
      <t>コウモク</t>
    </rPh>
    <rPh sb="42" eb="44">
      <t>メイサイ</t>
    </rPh>
    <rPh sb="44" eb="46">
      <t>コウモク</t>
    </rPh>
    <rPh sb="47" eb="49">
      <t>ギョウスウ</t>
    </rPh>
    <rPh sb="50" eb="51">
      <t>タ</t>
    </rPh>
    <rPh sb="54" eb="56">
      <t>バアイ</t>
    </rPh>
    <rPh sb="57" eb="59">
      <t>ツイカ</t>
    </rPh>
    <phoneticPr fontId="2"/>
  </si>
  <si>
    <t>書出しデータ</t>
    <rPh sb="0" eb="2">
      <t>カキダ</t>
    </rPh>
    <phoneticPr fontId="2"/>
  </si>
  <si>
    <t>帳票イメージ</t>
    <rPh sb="0" eb="2">
      <t>チョウヒョウ</t>
    </rPh>
    <phoneticPr fontId="2"/>
  </si>
  <si>
    <t>規格</t>
    <rPh sb="0" eb="2">
      <t>キカク</t>
    </rPh>
    <phoneticPr fontId="2"/>
  </si>
  <si>
    <t>単価表名</t>
    <rPh sb="0" eb="2">
      <t>タンカ</t>
    </rPh>
    <rPh sb="2" eb="3">
      <t>ヒョウ</t>
    </rPh>
    <rPh sb="3" eb="4">
      <t>メイ</t>
    </rPh>
    <phoneticPr fontId="2"/>
  </si>
  <si>
    <t>算定数量</t>
    <rPh sb="0" eb="2">
      <t>サンテイ</t>
    </rPh>
    <rPh sb="2" eb="4">
      <t>スウリョウ</t>
    </rPh>
    <phoneticPr fontId="2"/>
  </si>
  <si>
    <t>算定単位</t>
    <rPh sb="0" eb="2">
      <t>サンテイ</t>
    </rPh>
    <rPh sb="2" eb="4">
      <t>タンイ</t>
    </rPh>
    <phoneticPr fontId="2"/>
  </si>
  <si>
    <t>備考1</t>
    <rPh sb="0" eb="2">
      <t>ビコウ</t>
    </rPh>
    <phoneticPr fontId="2"/>
  </si>
  <si>
    <t>備考2</t>
    <rPh sb="0" eb="2">
      <t>ビコウ</t>
    </rPh>
    <phoneticPr fontId="2"/>
  </si>
  <si>
    <t>明細備考2</t>
    <rPh sb="0" eb="2">
      <t>メイサイ</t>
    </rPh>
    <rPh sb="2" eb="4">
      <t>ビコウ</t>
    </rPh>
    <phoneticPr fontId="2"/>
  </si>
  <si>
    <t>明細備考</t>
    <rPh sb="0" eb="2">
      <t>メイサイ</t>
    </rPh>
    <rPh sb="2" eb="4">
      <t>ビコウ</t>
    </rPh>
    <phoneticPr fontId="2"/>
  </si>
  <si>
    <t>備考</t>
    <rPh sb="0" eb="2">
      <t>ビコウ</t>
    </rPh>
    <phoneticPr fontId="2"/>
  </si>
  <si>
    <t>文字列単位当</t>
    <rPh sb="0" eb="3">
      <t>モジレツ</t>
    </rPh>
    <rPh sb="3" eb="5">
      <t>タンイ</t>
    </rPh>
    <rPh sb="5" eb="6">
      <t>アタ</t>
    </rPh>
    <phoneticPr fontId="2"/>
  </si>
  <si>
    <t>帳票イメージ工種別内訳</t>
  </si>
  <si>
    <t>単位当行に単位当りの文字列を表示します。</t>
    <rPh sb="0" eb="2">
      <t>タンイ</t>
    </rPh>
    <rPh sb="2" eb="3">
      <t>アタ</t>
    </rPh>
    <rPh sb="3" eb="4">
      <t>ギョウ</t>
    </rPh>
    <rPh sb="5" eb="7">
      <t>タンイ</t>
    </rPh>
    <rPh sb="7" eb="8">
      <t>アタ</t>
    </rPh>
    <rPh sb="10" eb="13">
      <t>モジレツ</t>
    </rPh>
    <rPh sb="14" eb="16">
      <t>ヒョウジ</t>
    </rPh>
    <phoneticPr fontId="2"/>
  </si>
  <si>
    <t>明細項目の指定に必要な項目</t>
    <rPh sb="0" eb="2">
      <t>メイサイ</t>
    </rPh>
    <rPh sb="2" eb="4">
      <t>コウモク</t>
    </rPh>
    <rPh sb="5" eb="7">
      <t>シテイ</t>
    </rPh>
    <rPh sb="8" eb="10">
      <t>ヒツヨウ</t>
    </rPh>
    <rPh sb="11" eb="13">
      <t>コウモク</t>
    </rPh>
    <phoneticPr fontId="2"/>
  </si>
  <si>
    <t>計</t>
    <rPh sb="0" eb="1">
      <t>ケイ</t>
    </rPh>
    <phoneticPr fontId="2"/>
  </si>
  <si>
    <t>AI</t>
    <phoneticPr fontId="2"/>
  </si>
  <si>
    <t>AE</t>
    <phoneticPr fontId="2"/>
  </si>
  <si>
    <t>資料</t>
    <rPh sb="0" eb="2">
      <t>シリョウ</t>
    </rPh>
    <phoneticPr fontId="2"/>
  </si>
  <si>
    <t>採用単価名</t>
    <rPh sb="0" eb="2">
      <t>サイヨウ</t>
    </rPh>
    <rPh sb="2" eb="4">
      <t>タンカ</t>
    </rPh>
    <rPh sb="4" eb="5">
      <t>メイ</t>
    </rPh>
    <phoneticPr fontId="2"/>
  </si>
  <si>
    <t>採用単価種類</t>
    <rPh sb="0" eb="2">
      <t>サイヨウ</t>
    </rPh>
    <rPh sb="2" eb="4">
      <t>タンカ</t>
    </rPh>
    <rPh sb="4" eb="6">
      <t>シュルイ</t>
    </rPh>
    <phoneticPr fontId="2"/>
  </si>
  <si>
    <t>明細予備情報に格納された文字列をキーワードで参照する</t>
    <rPh sb="0" eb="2">
      <t>メイサイ</t>
    </rPh>
    <rPh sb="2" eb="4">
      <t>ヨビ</t>
    </rPh>
    <rPh sb="4" eb="6">
      <t>ジョウホウ</t>
    </rPh>
    <rPh sb="7" eb="9">
      <t>カクノウ</t>
    </rPh>
    <rPh sb="12" eb="15">
      <t>モジレツ</t>
    </rPh>
    <rPh sb="22" eb="24">
      <t>サンショウ</t>
    </rPh>
    <phoneticPr fontId="2"/>
  </si>
  <si>
    <t>１または２</t>
    <phoneticPr fontId="2"/>
  </si>
  <si>
    <t>階層の深さ</t>
    <rPh sb="0" eb="2">
      <t>カイソウ</t>
    </rPh>
    <rPh sb="3" eb="4">
      <t>フカ</t>
    </rPh>
    <phoneticPr fontId="2"/>
  </si>
  <si>
    <t>単　価</t>
    <rPh sb="0" eb="1">
      <t>タン</t>
    </rPh>
    <rPh sb="2" eb="3">
      <t>アタイ</t>
    </rPh>
    <phoneticPr fontId="2"/>
  </si>
  <si>
    <t>金　　額</t>
    <rPh sb="0" eb="1">
      <t>キン</t>
    </rPh>
    <rPh sb="3" eb="4">
      <t>ガク</t>
    </rPh>
    <phoneticPr fontId="2"/>
  </si>
  <si>
    <t>AE</t>
    <phoneticPr fontId="2"/>
  </si>
  <si>
    <t>AC</t>
    <phoneticPr fontId="2"/>
  </si>
  <si>
    <t>AI</t>
    <phoneticPr fontId="2"/>
  </si>
  <si>
    <t>BB</t>
    <phoneticPr fontId="2"/>
  </si>
  <si>
    <t>AJ</t>
    <phoneticPr fontId="2"/>
  </si>
  <si>
    <t>BC</t>
    <phoneticPr fontId="2"/>
  </si>
  <si>
    <t>AS</t>
    <phoneticPr fontId="2"/>
  </si>
  <si>
    <t>A</t>
    <phoneticPr fontId="2"/>
  </si>
  <si>
    <t>AZ</t>
    <phoneticPr fontId="2"/>
  </si>
  <si>
    <t>BS</t>
    <phoneticPr fontId="2"/>
  </si>
  <si>
    <t>BL</t>
    <phoneticPr fontId="2"/>
  </si>
  <si>
    <t>AZ</t>
    <phoneticPr fontId="2"/>
  </si>
  <si>
    <t>BS</t>
    <phoneticPr fontId="2"/>
  </si>
  <si>
    <t>工事価格</t>
    <rPh sb="0" eb="2">
      <t>コウジ</t>
    </rPh>
    <rPh sb="2" eb="4">
      <t>カカク</t>
    </rPh>
    <phoneticPr fontId="2"/>
  </si>
  <si>
    <t>フッター項目は表題として扱います　行数がマイナスの場合は、先頭ページ</t>
    <rPh sb="4" eb="6">
      <t>コウモク</t>
    </rPh>
    <rPh sb="7" eb="9">
      <t>ヒョウダイ</t>
    </rPh>
    <rPh sb="12" eb="13">
      <t>アツカ</t>
    </rPh>
    <rPh sb="17" eb="19">
      <t>ギョウスウ</t>
    </rPh>
    <rPh sb="25" eb="27">
      <t>バアイ</t>
    </rPh>
    <rPh sb="29" eb="31">
      <t>セントウ</t>
    </rPh>
    <phoneticPr fontId="2"/>
  </si>
  <si>
    <t>1頁目帳票イメージ範囲</t>
    <rPh sb="1" eb="2">
      <t>ページ</t>
    </rPh>
    <rPh sb="2" eb="3">
      <t>メ</t>
    </rPh>
    <rPh sb="3" eb="5">
      <t>チョウヒョウ</t>
    </rPh>
    <rPh sb="9" eb="11">
      <t>ハンイ</t>
    </rPh>
    <phoneticPr fontId="2"/>
  </si>
  <si>
    <t>1頁目１ページの明細行数</t>
    <rPh sb="1" eb="3">
      <t>ページメ</t>
    </rPh>
    <rPh sb="8" eb="10">
      <t>メイサイ</t>
    </rPh>
    <rPh sb="10" eb="12">
      <t>ギョウスウ</t>
    </rPh>
    <phoneticPr fontId="2"/>
  </si>
  <si>
    <t>コード表示区分</t>
    <rPh sb="3" eb="5">
      <t>ヒョウジ</t>
    </rPh>
    <rPh sb="5" eb="7">
      <t>クブン</t>
    </rPh>
    <phoneticPr fontId="2"/>
  </si>
  <si>
    <t>環境版区分</t>
    <rPh sb="0" eb="2">
      <t>カンキョウ</t>
    </rPh>
    <rPh sb="2" eb="3">
      <t>バン</t>
    </rPh>
    <rPh sb="3" eb="5">
      <t>クブン</t>
    </rPh>
    <phoneticPr fontId="2"/>
  </si>
  <si>
    <t>工事場所</t>
    <rPh sb="0" eb="2">
      <t>コウジ</t>
    </rPh>
    <rPh sb="2" eb="4">
      <t>バショ</t>
    </rPh>
    <phoneticPr fontId="2"/>
  </si>
  <si>
    <t>工事場所1</t>
    <rPh sb="0" eb="2">
      <t>コウジ</t>
    </rPh>
    <rPh sb="2" eb="4">
      <t>バショ</t>
    </rPh>
    <phoneticPr fontId="2"/>
  </si>
  <si>
    <t>×</t>
    <phoneticPr fontId="2"/>
  </si>
  <si>
    <t>工事名称</t>
    <rPh sb="0" eb="2">
      <t>コウジ</t>
    </rPh>
    <rPh sb="2" eb="4">
      <t>メイショウ</t>
    </rPh>
    <phoneticPr fontId="2"/>
  </si>
  <si>
    <t>初ページ</t>
    <rPh sb="0" eb="1">
      <t>ショ</t>
    </rPh>
    <phoneticPr fontId="2"/>
  </si>
  <si>
    <t>工事名1</t>
    <rPh sb="0" eb="2">
      <t>コウジ</t>
    </rPh>
    <rPh sb="2" eb="3">
      <t>メイ</t>
    </rPh>
    <phoneticPr fontId="2"/>
  </si>
  <si>
    <t>値の数値によって02列(B列)目以降の列の結合をします。前半02は、開始列、後の06対照列数
例　階層の深さ3のときE,F,G,H列の結合
　　階層の深さ0のとき　B,C,D,E,F,G,Hの列の結合　</t>
    <rPh sb="0" eb="1">
      <t>アタイ</t>
    </rPh>
    <rPh sb="2" eb="4">
      <t>スウチ</t>
    </rPh>
    <rPh sb="10" eb="11">
      <t>レツ</t>
    </rPh>
    <rPh sb="13" eb="14">
      <t>レツ</t>
    </rPh>
    <rPh sb="15" eb="16">
      <t>メ</t>
    </rPh>
    <rPh sb="16" eb="18">
      <t>イコウ</t>
    </rPh>
    <rPh sb="19" eb="20">
      <t>レツ</t>
    </rPh>
    <rPh sb="21" eb="23">
      <t>ケツゴウ</t>
    </rPh>
    <rPh sb="28" eb="30">
      <t>ゼンハン</t>
    </rPh>
    <rPh sb="34" eb="36">
      <t>カイシ</t>
    </rPh>
    <rPh sb="36" eb="37">
      <t>レツ</t>
    </rPh>
    <rPh sb="38" eb="39">
      <t>アト</t>
    </rPh>
    <rPh sb="42" eb="44">
      <t>タイショウ</t>
    </rPh>
    <rPh sb="44" eb="46">
      <t>レツスウ</t>
    </rPh>
    <rPh sb="47" eb="48">
      <t>レイ</t>
    </rPh>
    <rPh sb="49" eb="51">
      <t>カイソウ</t>
    </rPh>
    <rPh sb="52" eb="53">
      <t>フカ</t>
    </rPh>
    <rPh sb="65" eb="66">
      <t>レツ</t>
    </rPh>
    <rPh sb="67" eb="69">
      <t>ケツゴウ</t>
    </rPh>
    <rPh sb="72" eb="74">
      <t>カイソウ</t>
    </rPh>
    <rPh sb="75" eb="76">
      <t>フカ</t>
    </rPh>
    <rPh sb="96" eb="97">
      <t>レツ</t>
    </rPh>
    <rPh sb="98" eb="100">
      <t>ケツゴウ</t>
    </rPh>
    <phoneticPr fontId="2"/>
  </si>
  <si>
    <t>摘　　　要</t>
    <rPh sb="0" eb="1">
      <t>テキ</t>
    </rPh>
    <rPh sb="4" eb="5">
      <t>ヨウ</t>
    </rPh>
    <phoneticPr fontId="2"/>
  </si>
  <si>
    <t>AJ</t>
    <phoneticPr fontId="2"/>
  </si>
  <si>
    <t>A</t>
    <phoneticPr fontId="2"/>
  </si>
  <si>
    <t>AM</t>
    <phoneticPr fontId="2"/>
  </si>
  <si>
    <t>AN</t>
    <phoneticPr fontId="2"/>
  </si>
  <si>
    <t>AH</t>
    <phoneticPr fontId="2"/>
  </si>
  <si>
    <t>種目　変更</t>
    <rPh sb="0" eb="2">
      <t>シュモク</t>
    </rPh>
    <rPh sb="3" eb="5">
      <t>ヘンコウ</t>
    </rPh>
    <phoneticPr fontId="2"/>
  </si>
  <si>
    <t>種目　変更</t>
    <rPh sb="0" eb="2">
      <t>シュモク</t>
    </rPh>
    <phoneticPr fontId="2"/>
  </si>
  <si>
    <t>数量　変更</t>
    <rPh sb="0" eb="2">
      <t>スウリョウ</t>
    </rPh>
    <phoneticPr fontId="2"/>
  </si>
  <si>
    <t>単位　変更</t>
    <rPh sb="0" eb="2">
      <t>タンイ</t>
    </rPh>
    <phoneticPr fontId="2"/>
  </si>
  <si>
    <t>単価　変更</t>
    <rPh sb="0" eb="2">
      <t>タンカ</t>
    </rPh>
    <phoneticPr fontId="2"/>
  </si>
  <si>
    <t>金額　変更</t>
    <rPh sb="0" eb="2">
      <t>キンガク</t>
    </rPh>
    <phoneticPr fontId="2"/>
  </si>
  <si>
    <t>形状寸法　変更</t>
    <rPh sb="0" eb="2">
      <t>ケイジョウ</t>
    </rPh>
    <rPh sb="2" eb="4">
      <t>スンポウ</t>
    </rPh>
    <phoneticPr fontId="2"/>
  </si>
  <si>
    <t>算定数量　変更</t>
    <rPh sb="0" eb="2">
      <t>サンテイ</t>
    </rPh>
    <rPh sb="2" eb="4">
      <t>スウリョウ</t>
    </rPh>
    <phoneticPr fontId="2"/>
  </si>
  <si>
    <t>単位当り　変更</t>
    <rPh sb="0" eb="2">
      <t>タンイ</t>
    </rPh>
    <rPh sb="2" eb="3">
      <t>アタ</t>
    </rPh>
    <phoneticPr fontId="2"/>
  </si>
  <si>
    <t>算定単位　変更</t>
    <rPh sb="0" eb="2">
      <t>サンテイ</t>
    </rPh>
    <rPh sb="2" eb="4">
      <t>タンイ</t>
    </rPh>
    <phoneticPr fontId="2"/>
  </si>
  <si>
    <t>採用単価名　変更</t>
    <rPh sb="0" eb="2">
      <t>サイヨウ</t>
    </rPh>
    <rPh sb="2" eb="4">
      <t>タンカ</t>
    </rPh>
    <rPh sb="4" eb="5">
      <t>メイ</t>
    </rPh>
    <phoneticPr fontId="2"/>
  </si>
  <si>
    <t>採用単価種類　変更</t>
    <rPh sb="0" eb="2">
      <t>サイヨウ</t>
    </rPh>
    <rPh sb="2" eb="4">
      <t>タンカ</t>
    </rPh>
    <rPh sb="4" eb="6">
      <t>シュルイ</t>
    </rPh>
    <phoneticPr fontId="2"/>
  </si>
  <si>
    <t>資料　変更</t>
    <rPh sb="0" eb="2">
      <t>シリョウ</t>
    </rPh>
    <phoneticPr fontId="2"/>
  </si>
  <si>
    <t>備考　変更</t>
    <rPh sb="0" eb="2">
      <t>ビコウ</t>
    </rPh>
    <phoneticPr fontId="2"/>
  </si>
  <si>
    <t>明細備考　変更</t>
    <rPh sb="0" eb="2">
      <t>メイサイ</t>
    </rPh>
    <rPh sb="2" eb="4">
      <t>ビコウ</t>
    </rPh>
    <phoneticPr fontId="2"/>
  </si>
  <si>
    <t>AA</t>
    <phoneticPr fontId="2"/>
  </si>
  <si>
    <t>AO</t>
    <phoneticPr fontId="2"/>
  </si>
  <si>
    <t>C</t>
    <phoneticPr fontId="2"/>
  </si>
  <si>
    <t>R</t>
    <phoneticPr fontId="2"/>
  </si>
  <si>
    <t>AG</t>
    <phoneticPr fontId="2"/>
  </si>
  <si>
    <t>AU</t>
    <phoneticPr fontId="2"/>
  </si>
  <si>
    <t>AV</t>
    <phoneticPr fontId="2"/>
  </si>
  <si>
    <t>BA</t>
    <phoneticPr fontId="2"/>
  </si>
  <si>
    <t>AX</t>
    <phoneticPr fontId="2"/>
  </si>
  <si>
    <t>BB</t>
    <phoneticPr fontId="2"/>
  </si>
  <si>
    <t>-</t>
    <phoneticPr fontId="2"/>
  </si>
  <si>
    <t>-</t>
    <phoneticPr fontId="2"/>
  </si>
  <si>
    <t>AK</t>
    <phoneticPr fontId="2"/>
  </si>
  <si>
    <t>AY</t>
    <phoneticPr fontId="2"/>
  </si>
  <si>
    <t>AI</t>
    <phoneticPr fontId="2"/>
  </si>
  <si>
    <t>AW</t>
    <phoneticPr fontId="2"/>
  </si>
  <si>
    <t>AQ</t>
    <phoneticPr fontId="2"/>
  </si>
  <si>
    <t>BD</t>
    <phoneticPr fontId="2"/>
  </si>
  <si>
    <t>社名</t>
    <rPh sb="0" eb="2">
      <t>シャメイ</t>
    </rPh>
    <phoneticPr fontId="2"/>
  </si>
  <si>
    <t>AL</t>
    <phoneticPr fontId="2"/>
  </si>
  <si>
    <t>BJ</t>
    <phoneticPr fontId="2"/>
  </si>
  <si>
    <t>BE</t>
    <phoneticPr fontId="2"/>
  </si>
  <si>
    <t>CB</t>
    <phoneticPr fontId="2"/>
  </si>
  <si>
    <t>AY</t>
    <phoneticPr fontId="2"/>
  </si>
  <si>
    <t>BV</t>
    <phoneticPr fontId="2"/>
  </si>
  <si>
    <t>AR</t>
    <phoneticPr fontId="2"/>
  </si>
  <si>
    <t>BP</t>
    <phoneticPr fontId="2"/>
  </si>
  <si>
    <t>AM</t>
    <phoneticPr fontId="2"/>
  </si>
  <si>
    <t>BK</t>
    <phoneticPr fontId="2"/>
  </si>
  <si>
    <t>AX</t>
    <phoneticPr fontId="2"/>
  </si>
  <si>
    <t>BU</t>
    <phoneticPr fontId="2"/>
  </si>
  <si>
    <t>AO</t>
    <phoneticPr fontId="2"/>
  </si>
  <si>
    <t>○</t>
    <phoneticPr fontId="2"/>
  </si>
  <si>
    <t>BC</t>
    <phoneticPr fontId="2"/>
  </si>
  <si>
    <t>様式１－１</t>
    <rPh sb="0" eb="2">
      <t>ヨウシキ</t>
    </rPh>
    <phoneticPr fontId="2"/>
  </si>
  <si>
    <t>単　位</t>
    <rPh sb="0" eb="1">
      <t>タン</t>
    </rPh>
    <rPh sb="2" eb="3">
      <t>クライ</t>
    </rPh>
    <phoneticPr fontId="2"/>
  </si>
  <si>
    <t>工事区分　　　費　目　　　工　種</t>
    <phoneticPr fontId="2"/>
  </si>
  <si>
    <t>数　量</t>
    <rPh sb="0" eb="1">
      <t>カズ</t>
    </rPh>
    <rPh sb="2" eb="3">
      <t>リョウ</t>
    </rPh>
    <phoneticPr fontId="2"/>
  </si>
  <si>
    <t>及び連絡先</t>
    <rPh sb="0" eb="1">
      <t>オヨ</t>
    </rPh>
    <rPh sb="2" eb="5">
      <t>レンラクサキ</t>
    </rPh>
    <phoneticPr fontId="2"/>
  </si>
  <si>
    <t>回答できる者の氏名</t>
    <rPh sb="0" eb="2">
      <t>カイトウ</t>
    </rPh>
    <rPh sb="5" eb="6">
      <t>モノ</t>
    </rPh>
    <rPh sb="7" eb="9">
      <t>シメイ</t>
    </rPh>
    <phoneticPr fontId="2"/>
  </si>
  <si>
    <t>代表者職氏名</t>
    <rPh sb="0" eb="3">
      <t>ダイヒョウシャ</t>
    </rPh>
    <rPh sb="3" eb="4">
      <t>ショク</t>
    </rPh>
    <rPh sb="4" eb="6">
      <t>シメイ</t>
    </rPh>
    <phoneticPr fontId="2"/>
  </si>
  <si>
    <t>商号又は名称</t>
    <rPh sb="0" eb="2">
      <t>ショウゴウ</t>
    </rPh>
    <rPh sb="2" eb="3">
      <t>マタ</t>
    </rPh>
    <rPh sb="4" eb="6">
      <t>メイショウ</t>
    </rPh>
    <phoneticPr fontId="2"/>
  </si>
  <si>
    <t>印</t>
    <rPh sb="0" eb="1">
      <t>シルシ</t>
    </rPh>
    <phoneticPr fontId="2"/>
  </si>
  <si>
    <t>所　在　地</t>
    <rPh sb="0" eb="1">
      <t>トコロ</t>
    </rPh>
    <rPh sb="2" eb="3">
      <t>ザイ</t>
    </rPh>
    <rPh sb="4" eb="5">
      <t>チ</t>
    </rPh>
    <phoneticPr fontId="2"/>
  </si>
  <si>
    <t>工　  事　  費　  内　  訳 　 書</t>
    <rPh sb="0" eb="1">
      <t>コウ</t>
    </rPh>
    <rPh sb="4" eb="5">
      <t>コト</t>
    </rPh>
    <rPh sb="8" eb="9">
      <t>ヒ</t>
    </rPh>
    <rPh sb="12" eb="13">
      <t>ナイ</t>
    </rPh>
    <rPh sb="16" eb="17">
      <t>ヤク</t>
    </rPh>
    <rPh sb="20" eb="21">
      <t>ショ</t>
    </rPh>
    <phoneticPr fontId="2"/>
  </si>
  <si>
    <t>工 事 場 所</t>
    <rPh sb="0" eb="1">
      <t>コウ</t>
    </rPh>
    <rPh sb="2" eb="3">
      <t>コト</t>
    </rPh>
    <rPh sb="4" eb="5">
      <t>ジョウ</t>
    </rPh>
    <rPh sb="6" eb="7">
      <t>ショ</t>
    </rPh>
    <phoneticPr fontId="2"/>
  </si>
  <si>
    <t>工   事   名</t>
    <rPh sb="0" eb="1">
      <t>コウ</t>
    </rPh>
    <rPh sb="4" eb="5">
      <t>コト</t>
    </rPh>
    <rPh sb="8" eb="9">
      <t>メイ</t>
    </rPh>
    <phoneticPr fontId="2"/>
  </si>
  <si>
    <t>出力用住所</t>
    <rPh sb="0" eb="3">
      <t>シュツリョクヨウ</t>
    </rPh>
    <rPh sb="3" eb="5">
      <t>ジュウショ</t>
    </rPh>
    <phoneticPr fontId="2"/>
  </si>
  <si>
    <t>広　　島　　市　　長</t>
    <rPh sb="0" eb="1">
      <t>ヒロ</t>
    </rPh>
    <rPh sb="3" eb="4">
      <t>シマ</t>
    </rPh>
    <rPh sb="6" eb="7">
      <t>シ</t>
    </rPh>
    <rPh sb="9" eb="10">
      <t>チョウ</t>
    </rPh>
    <phoneticPr fontId="2"/>
  </si>
  <si>
    <t>(     )    -            (内）</t>
    <rPh sb="25" eb="26">
      <t>ウチ</t>
    </rPh>
    <phoneticPr fontId="2"/>
  </si>
  <si>
    <t>０非表示</t>
  </si>
  <si>
    <t>単価</t>
    <rPh sb="0" eb="2">
      <t>タンカ</t>
    </rPh>
    <phoneticPr fontId="2"/>
  </si>
  <si>
    <t>Q</t>
    <phoneticPr fontId="2"/>
  </si>
  <si>
    <t>共通仮設費出力</t>
    <rPh sb="0" eb="2">
      <t>キョウツウ</t>
    </rPh>
    <rPh sb="2" eb="4">
      <t>カセツ</t>
    </rPh>
    <rPh sb="4" eb="5">
      <t>ヒ</t>
    </rPh>
    <rPh sb="5" eb="7">
      <t>シュツリョク</t>
    </rPh>
    <phoneticPr fontId="2"/>
  </si>
  <si>
    <t>明細種別</t>
    <rPh sb="0" eb="2">
      <t>メイサイ</t>
    </rPh>
    <rPh sb="2" eb="4">
      <t>シュベツ</t>
    </rPh>
    <phoneticPr fontId="2"/>
  </si>
  <si>
    <t>AL</t>
    <phoneticPr fontId="2"/>
  </si>
  <si>
    <t>BJ</t>
    <phoneticPr fontId="2"/>
  </si>
  <si>
    <t>BE</t>
    <phoneticPr fontId="2"/>
  </si>
  <si>
    <t>CB</t>
    <phoneticPr fontId="2"/>
  </si>
  <si>
    <t>AY</t>
    <phoneticPr fontId="2"/>
  </si>
  <si>
    <t>BV</t>
    <phoneticPr fontId="2"/>
  </si>
  <si>
    <t>AR</t>
    <phoneticPr fontId="2"/>
  </si>
  <si>
    <t>BP</t>
    <phoneticPr fontId="2"/>
  </si>
  <si>
    <t>AL</t>
    <phoneticPr fontId="2"/>
  </si>
  <si>
    <t>CB</t>
    <phoneticPr fontId="2"/>
  </si>
  <si>
    <t>AM</t>
    <phoneticPr fontId="2"/>
  </si>
  <si>
    <t>BK</t>
    <phoneticPr fontId="2"/>
  </si>
  <si>
    <t>AX</t>
    <phoneticPr fontId="2"/>
  </si>
  <si>
    <t>BU</t>
    <phoneticPr fontId="2"/>
  </si>
  <si>
    <t>BM</t>
    <phoneticPr fontId="2"/>
  </si>
  <si>
    <t>AP</t>
    <phoneticPr fontId="2"/>
  </si>
  <si>
    <t>BN</t>
    <phoneticPr fontId="2"/>
  </si>
  <si>
    <t>AV</t>
    <phoneticPr fontId="2"/>
  </si>
  <si>
    <t>BS</t>
    <phoneticPr fontId="2"/>
  </si>
  <si>
    <t>BP</t>
    <phoneticPr fontId="2"/>
  </si>
  <si>
    <t>AW</t>
    <phoneticPr fontId="2"/>
  </si>
  <si>
    <t>BT</t>
    <phoneticPr fontId="2"/>
  </si>
  <si>
    <t>AX</t>
    <phoneticPr fontId="2"/>
  </si>
  <si>
    <t>AK</t>
    <phoneticPr fontId="2"/>
  </si>
  <si>
    <t>CF</t>
    <phoneticPr fontId="2"/>
  </si>
  <si>
    <t>AF</t>
    <phoneticPr fontId="2"/>
  </si>
  <si>
    <t>結合02_09</t>
    <phoneticPr fontId="2"/>
  </si>
  <si>
    <t>AB</t>
    <phoneticPr fontId="2"/>
  </si>
  <si>
    <t>様式１－2</t>
    <rPh sb="0" eb="2">
      <t>ヨウシキ</t>
    </rPh>
    <phoneticPr fontId="2"/>
  </si>
  <si>
    <t>様式１－3</t>
    <rPh sb="0" eb="2">
      <t>ヨウシキ</t>
    </rPh>
    <phoneticPr fontId="2"/>
  </si>
  <si>
    <t>種　別</t>
    <rPh sb="0" eb="1">
      <t>シュ</t>
    </rPh>
    <rPh sb="2" eb="3">
      <t>ベツ</t>
    </rPh>
    <phoneticPr fontId="2"/>
  </si>
  <si>
    <t>A1:N22</t>
    <phoneticPr fontId="2"/>
  </si>
  <si>
    <t>×</t>
    <phoneticPr fontId="2"/>
  </si>
  <si>
    <t>ｺｰﾄﾞ1</t>
    <phoneticPr fontId="2"/>
  </si>
  <si>
    <t>コード</t>
    <phoneticPr fontId="2"/>
  </si>
  <si>
    <t>AK</t>
    <phoneticPr fontId="2"/>
  </si>
  <si>
    <t>○</t>
  </si>
  <si>
    <t>←単価表単位当り金額を計算設定どおりの端数処理で出力するために必要な項目</t>
    <rPh sb="1" eb="3">
      <t>タンカ</t>
    </rPh>
    <rPh sb="3" eb="4">
      <t>ヒョウ</t>
    </rPh>
    <rPh sb="4" eb="6">
      <t>タンイ</t>
    </rPh>
    <rPh sb="6" eb="7">
      <t>ア</t>
    </rPh>
    <rPh sb="8" eb="10">
      <t>キンガク</t>
    </rPh>
    <rPh sb="11" eb="13">
      <t>ケイサン</t>
    </rPh>
    <rPh sb="13" eb="15">
      <t>セッテイ</t>
    </rPh>
    <rPh sb="19" eb="21">
      <t>ハスウ</t>
    </rPh>
    <rPh sb="21" eb="23">
      <t>ショリ</t>
    </rPh>
    <rPh sb="24" eb="26">
      <t>シュツリョク</t>
    </rPh>
    <rPh sb="31" eb="33">
      <t>ヒツヨウ</t>
    </rPh>
    <rPh sb="34" eb="36">
      <t>コウモク</t>
    </rPh>
    <phoneticPr fontId="2"/>
  </si>
  <si>
    <t>明細種別</t>
  </si>
  <si>
    <t>〃</t>
    <phoneticPr fontId="2"/>
  </si>
  <si>
    <t>R</t>
    <phoneticPr fontId="2"/>
  </si>
  <si>
    <t>T</t>
    <phoneticPr fontId="2"/>
  </si>
  <si>
    <t>C</t>
    <phoneticPr fontId="2"/>
  </si>
  <si>
    <t>×</t>
    <phoneticPr fontId="2"/>
  </si>
  <si>
    <t>１または２</t>
    <phoneticPr fontId="2"/>
  </si>
  <si>
    <t>U</t>
    <phoneticPr fontId="2"/>
  </si>
  <si>
    <t>D</t>
    <phoneticPr fontId="2"/>
  </si>
  <si>
    <t>V</t>
    <phoneticPr fontId="2"/>
  </si>
  <si>
    <t>V</t>
    <phoneticPr fontId="2"/>
  </si>
  <si>
    <t>ｺｰﾄﾞ1</t>
    <phoneticPr fontId="2"/>
  </si>
  <si>
    <t>A</t>
    <phoneticPr fontId="2"/>
  </si>
  <si>
    <t>コード</t>
    <phoneticPr fontId="2"/>
  </si>
  <si>
    <t>L</t>
    <phoneticPr fontId="2"/>
  </si>
  <si>
    <t>○</t>
    <phoneticPr fontId="2"/>
  </si>
  <si>
    <t>AD</t>
    <phoneticPr fontId="2"/>
  </si>
  <si>
    <t>F</t>
    <phoneticPr fontId="2"/>
  </si>
  <si>
    <t>O</t>
    <phoneticPr fontId="2"/>
  </si>
  <si>
    <t>X</t>
    <phoneticPr fontId="2"/>
  </si>
  <si>
    <t>O</t>
    <phoneticPr fontId="2"/>
  </si>
  <si>
    <t>AG</t>
    <phoneticPr fontId="2"/>
  </si>
  <si>
    <t>P</t>
    <phoneticPr fontId="2"/>
  </si>
  <si>
    <t>-</t>
    <phoneticPr fontId="2"/>
  </si>
  <si>
    <t>AK</t>
    <phoneticPr fontId="2"/>
  </si>
  <si>
    <t>AM</t>
    <phoneticPr fontId="2"/>
  </si>
  <si>
    <t>BG</t>
    <phoneticPr fontId="2"/>
  </si>
  <si>
    <t>AN</t>
    <phoneticPr fontId="2"/>
  </si>
  <si>
    <t>BH</t>
    <phoneticPr fontId="2"/>
  </si>
  <si>
    <t>AS</t>
    <phoneticPr fontId="2"/>
  </si>
  <si>
    <t>BM</t>
    <phoneticPr fontId="2"/>
  </si>
  <si>
    <t>AP</t>
    <phoneticPr fontId="2"/>
  </si>
  <si>
    <t>BJ</t>
    <phoneticPr fontId="2"/>
  </si>
  <si>
    <t>AT</t>
    <phoneticPr fontId="2"/>
  </si>
  <si>
    <t>BN</t>
    <phoneticPr fontId="2"/>
  </si>
  <si>
    <t>AU</t>
    <phoneticPr fontId="2"/>
  </si>
  <si>
    <t>BO</t>
    <phoneticPr fontId="2"/>
  </si>
  <si>
    <t>AQ</t>
    <phoneticPr fontId="2"/>
  </si>
  <si>
    <t>BK</t>
    <phoneticPr fontId="2"/>
  </si>
  <si>
    <t>AO</t>
    <phoneticPr fontId="2"/>
  </si>
  <si>
    <t>BI</t>
    <phoneticPr fontId="2"/>
  </si>
  <si>
    <t>BC</t>
    <phoneticPr fontId="2"/>
  </si>
  <si>
    <t>BW</t>
    <phoneticPr fontId="2"/>
  </si>
  <si>
    <t>〃</t>
    <phoneticPr fontId="2"/>
  </si>
  <si>
    <t>Z</t>
    <phoneticPr fontId="2"/>
  </si>
  <si>
    <t>AB</t>
    <phoneticPr fontId="2"/>
  </si>
  <si>
    <t>C</t>
    <phoneticPr fontId="2"/>
  </si>
  <si>
    <t>L</t>
    <phoneticPr fontId="2"/>
  </si>
  <si>
    <t>AB</t>
    <phoneticPr fontId="2"/>
  </si>
  <si>
    <t>AC</t>
    <phoneticPr fontId="2"/>
  </si>
  <si>
    <t>AA</t>
    <phoneticPr fontId="2"/>
  </si>
  <si>
    <t>Z</t>
    <phoneticPr fontId="2"/>
  </si>
  <si>
    <t>Y</t>
    <phoneticPr fontId="2"/>
  </si>
  <si>
    <t>W</t>
    <phoneticPr fontId="2"/>
  </si>
  <si>
    <t>X</t>
    <phoneticPr fontId="2"/>
  </si>
  <si>
    <t>D</t>
    <phoneticPr fontId="2"/>
  </si>
  <si>
    <t>A23:N44</t>
    <phoneticPr fontId="2"/>
  </si>
  <si>
    <t>R</t>
    <phoneticPr fontId="2"/>
  </si>
  <si>
    <t>S</t>
    <phoneticPr fontId="2"/>
  </si>
  <si>
    <t>T</t>
    <phoneticPr fontId="2"/>
  </si>
  <si>
    <t>Q</t>
    <phoneticPr fontId="2"/>
  </si>
  <si>
    <t>AD</t>
    <phoneticPr fontId="2"/>
  </si>
  <si>
    <t>E</t>
    <phoneticPr fontId="2"/>
  </si>
  <si>
    <t>C</t>
    <phoneticPr fontId="2"/>
  </si>
  <si>
    <t>←計</t>
    <rPh sb="1" eb="2">
      <t>ケイ</t>
    </rPh>
    <phoneticPr fontId="2"/>
  </si>
  <si>
    <t>I</t>
    <phoneticPr fontId="2"/>
  </si>
  <si>
    <t>階層の深さ</t>
    <phoneticPr fontId="2"/>
  </si>
  <si>
    <t>F</t>
    <phoneticPr fontId="2"/>
  </si>
  <si>
    <t>O</t>
    <phoneticPr fontId="2"/>
  </si>
  <si>
    <t>○</t>
    <phoneticPr fontId="2"/>
  </si>
  <si>
    <t>親工事合計1</t>
    <rPh sb="0" eb="1">
      <t>オヤ</t>
    </rPh>
    <rPh sb="1" eb="3">
      <t>コウジ</t>
    </rPh>
    <rPh sb="3" eb="5">
      <t>ゴウケイ</t>
    </rPh>
    <phoneticPr fontId="2"/>
  </si>
  <si>
    <t>使用しない</t>
    <rPh sb="0" eb="2">
      <t>シヨウ</t>
    </rPh>
    <phoneticPr fontId="2"/>
  </si>
  <si>
    <t>合算表末=金額1</t>
    <rPh sb="5" eb="7">
      <t>キンガク</t>
    </rPh>
    <phoneticPr fontId="2"/>
  </si>
  <si>
    <t>合算工事の時最終ページの最終行に続いて表示。行は最終行からの行数
合算表末に続く文字は、書き出し明細項目名</t>
    <rPh sb="0" eb="2">
      <t>ガッサン</t>
    </rPh>
    <rPh sb="2" eb="4">
      <t>コウジ</t>
    </rPh>
    <rPh sb="5" eb="6">
      <t>トキ</t>
    </rPh>
    <rPh sb="6" eb="8">
      <t>サイシュウ</t>
    </rPh>
    <rPh sb="12" eb="15">
      <t>サイシュウギョウ</t>
    </rPh>
    <rPh sb="16" eb="17">
      <t>ツヅ</t>
    </rPh>
    <rPh sb="19" eb="21">
      <t>ヒョウジ</t>
    </rPh>
    <rPh sb="22" eb="23">
      <t>ギョウ</t>
    </rPh>
    <rPh sb="24" eb="27">
      <t>サイシュウギョウ</t>
    </rPh>
    <rPh sb="30" eb="32">
      <t>ギョウスウ</t>
    </rPh>
    <rPh sb="33" eb="35">
      <t>ガッサン</t>
    </rPh>
    <rPh sb="35" eb="36">
      <t>ヒョウ</t>
    </rPh>
    <rPh sb="36" eb="37">
      <t>マツ</t>
    </rPh>
    <rPh sb="38" eb="39">
      <t>ツヅ</t>
    </rPh>
    <rPh sb="40" eb="42">
      <t>モジ</t>
    </rPh>
    <rPh sb="44" eb="45">
      <t>カ</t>
    </rPh>
    <rPh sb="46" eb="47">
      <t>ダ</t>
    </rPh>
    <rPh sb="48" eb="50">
      <t>メイサイ</t>
    </rPh>
    <rPh sb="50" eb="52">
      <t>コウモク</t>
    </rPh>
    <rPh sb="52" eb="53">
      <t>メイ</t>
    </rPh>
    <phoneticPr fontId="2"/>
  </si>
  <si>
    <t>工事合計</t>
    <rPh sb="0" eb="2">
      <t>コウジ</t>
    </rPh>
    <rPh sb="2" eb="4">
      <t>ゴウケイ</t>
    </rPh>
    <phoneticPr fontId="2"/>
  </si>
  <si>
    <t>合算表末=名称1</t>
    <rPh sb="5" eb="7">
      <t>メイショウ</t>
    </rPh>
    <phoneticPr fontId="2"/>
  </si>
  <si>
    <t>親工事価格1</t>
    <rPh sb="0" eb="1">
      <t>オヤ</t>
    </rPh>
    <rPh sb="1" eb="3">
      <t>コウジ</t>
    </rPh>
    <rPh sb="3" eb="5">
      <t>カカク</t>
    </rPh>
    <phoneticPr fontId="2"/>
  </si>
  <si>
    <t>使用しない</t>
    <phoneticPr fontId="2"/>
  </si>
  <si>
    <t>使用しない</t>
    <phoneticPr fontId="2"/>
  </si>
  <si>
    <t>Q</t>
    <phoneticPr fontId="2"/>
  </si>
  <si>
    <t>×</t>
    <phoneticPr fontId="2"/>
  </si>
  <si>
    <t>合算工事の時最終ページの最終行に続いて表示。行は最終行からの行数
合算表末に続く文字は、書き出し明細項目名</t>
    <phoneticPr fontId="2"/>
  </si>
  <si>
    <t>親消費税1</t>
    <rPh sb="0" eb="1">
      <t>オヤ</t>
    </rPh>
    <rPh sb="1" eb="4">
      <t>ショウヒゼイ</t>
    </rPh>
    <phoneticPr fontId="2"/>
  </si>
  <si>
    <t>Q</t>
    <phoneticPr fontId="2"/>
  </si>
  <si>
    <t>合算表末=金額1</t>
    <phoneticPr fontId="2"/>
  </si>
  <si>
    <t>合算工事の時最終ページの最終行に続いて表示。行は最終行からの行数
合算表末に続く文字は、書き出し明細項目名</t>
    <phoneticPr fontId="2"/>
  </si>
  <si>
    <t>AM</t>
    <phoneticPr fontId="2"/>
  </si>
  <si>
    <t>Q</t>
    <phoneticPr fontId="2"/>
  </si>
  <si>
    <t>-</t>
    <phoneticPr fontId="2"/>
  </si>
  <si>
    <t>消費税等相当額</t>
    <rPh sb="0" eb="3">
      <t>ショウヒゼイ</t>
    </rPh>
    <rPh sb="3" eb="4">
      <t>ナド</t>
    </rPh>
    <rPh sb="4" eb="6">
      <t>ソウトウ</t>
    </rPh>
    <rPh sb="6" eb="7">
      <t>ガク</t>
    </rPh>
    <phoneticPr fontId="2"/>
  </si>
  <si>
    <t>Q</t>
    <phoneticPr fontId="2"/>
  </si>
  <si>
    <t>×</t>
    <phoneticPr fontId="2"/>
  </si>
  <si>
    <t>子設計書出力順</t>
    <phoneticPr fontId="2"/>
  </si>
  <si>
    <t>AG</t>
    <phoneticPr fontId="2"/>
  </si>
  <si>
    <t>AQ</t>
    <phoneticPr fontId="2"/>
  </si>
  <si>
    <t>共通仮設費率額</t>
    <rPh sb="0" eb="2">
      <t>キョウツウ</t>
    </rPh>
    <rPh sb="2" eb="4">
      <t>カセツ</t>
    </rPh>
    <rPh sb="4" eb="5">
      <t>ヒ</t>
    </rPh>
    <rPh sb="5" eb="6">
      <t>リツ</t>
    </rPh>
    <rPh sb="6" eb="7">
      <t>ガク</t>
    </rPh>
    <phoneticPr fontId="2"/>
  </si>
  <si>
    <t>共通仮設費(率分)</t>
    <rPh sb="0" eb="2">
      <t>キョウツウ</t>
    </rPh>
    <rPh sb="2" eb="4">
      <t>カセツ</t>
    </rPh>
    <rPh sb="4" eb="5">
      <t>ヒ</t>
    </rPh>
    <rPh sb="6" eb="7">
      <t>リツ</t>
    </rPh>
    <rPh sb="7" eb="8">
      <t>ブン</t>
    </rPh>
    <phoneticPr fontId="2"/>
  </si>
  <si>
    <t>契約保証費</t>
    <rPh sb="0" eb="2">
      <t>ケイヤク</t>
    </rPh>
    <rPh sb="2" eb="4">
      <t>ホショウ</t>
    </rPh>
    <rPh sb="4" eb="5">
      <t>ヒ</t>
    </rPh>
    <phoneticPr fontId="2"/>
  </si>
  <si>
    <t>一般管理費(契約保証費)</t>
    <rPh sb="0" eb="2">
      <t>イッパン</t>
    </rPh>
    <rPh sb="2" eb="5">
      <t>カンリヒ</t>
    </rPh>
    <rPh sb="6" eb="8">
      <t>ケイヤク</t>
    </rPh>
    <rPh sb="8" eb="10">
      <t>ホショウ</t>
    </rPh>
    <rPh sb="10" eb="11">
      <t>ヒ</t>
    </rPh>
    <phoneticPr fontId="2"/>
  </si>
  <si>
    <t>本工事費計</t>
    <rPh sb="0" eb="1">
      <t>ホン</t>
    </rPh>
    <rPh sb="1" eb="4">
      <t>コウジヒ</t>
    </rPh>
    <rPh sb="4" eb="5">
      <t>ケイ</t>
    </rPh>
    <phoneticPr fontId="2"/>
  </si>
  <si>
    <t>工事費計</t>
    <rPh sb="0" eb="3">
      <t>コウジヒ</t>
    </rPh>
    <rPh sb="3" eb="4">
      <t>ケイ</t>
    </rPh>
    <phoneticPr fontId="2"/>
  </si>
  <si>
    <t>請負工事費</t>
    <rPh sb="0" eb="2">
      <t>ウケオイ</t>
    </rPh>
    <rPh sb="2" eb="4">
      <t>コウジ</t>
    </rPh>
    <rPh sb="4" eb="5">
      <t>ヒ</t>
    </rPh>
    <phoneticPr fontId="2"/>
  </si>
  <si>
    <t>G</t>
    <phoneticPr fontId="2"/>
  </si>
  <si>
    <t>A</t>
    <phoneticPr fontId="2"/>
  </si>
  <si>
    <t>直接工事費1</t>
    <rPh sb="0" eb="2">
      <t>チョクセツ</t>
    </rPh>
    <rPh sb="2" eb="5">
      <t>コウジヒ</t>
    </rPh>
    <phoneticPr fontId="2"/>
  </si>
  <si>
    <t>AH</t>
    <phoneticPr fontId="2"/>
  </si>
  <si>
    <t>AI</t>
    <phoneticPr fontId="2"/>
  </si>
  <si>
    <t>AJ</t>
    <phoneticPr fontId="2"/>
  </si>
  <si>
    <t>A1:W30</t>
    <phoneticPr fontId="2"/>
  </si>
  <si>
    <t>A31:W60</t>
    <phoneticPr fontId="2"/>
  </si>
  <si>
    <t>○</t>
    <phoneticPr fontId="2"/>
  </si>
  <si>
    <t>○</t>
    <phoneticPr fontId="2"/>
  </si>
  <si>
    <t>初ページ</t>
    <rPh sb="0" eb="1">
      <t>ショ</t>
    </rPh>
    <phoneticPr fontId="2"/>
  </si>
  <si>
    <t>2ページ目のみ</t>
    <rPh sb="4" eb="5">
      <t>メ</t>
    </rPh>
    <phoneticPr fontId="2"/>
  </si>
  <si>
    <t>I</t>
    <phoneticPr fontId="2"/>
  </si>
</sst>
</file>

<file path=xl/styles.xml><?xml version="1.0" encoding="utf-8"?>
<styleSheet xmlns="http://schemas.openxmlformats.org/spreadsheetml/2006/main">
  <numFmts count="4">
    <numFmt numFmtId="176" formatCode="0_ "/>
    <numFmt numFmtId="177" formatCode="#,###.##"/>
    <numFmt numFmtId="178" formatCode="#,##0_ ;[Red]\-#,##0\ "/>
    <numFmt numFmtId="179" formatCode="#,###.###"/>
  </numFmts>
  <fonts count="24">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12"/>
      <name val="ＭＳ 明朝"/>
      <family val="1"/>
      <charset val="128"/>
    </font>
    <font>
      <sz val="9"/>
      <name val="ＭＳ 明朝"/>
      <family val="1"/>
      <charset val="128"/>
    </font>
    <font>
      <sz val="10"/>
      <name val="ＭＳ 明朝"/>
      <family val="1"/>
      <charset val="128"/>
    </font>
    <font>
      <sz val="12"/>
      <name val="ＭＳ ゴシック"/>
      <family val="3"/>
      <charset val="128"/>
    </font>
    <font>
      <sz val="12"/>
      <name val="ＭＳ Ｐゴシック"/>
      <family val="3"/>
      <charset val="128"/>
    </font>
    <font>
      <sz val="16"/>
      <name val="ＭＳ Ｐ明朝"/>
      <family val="1"/>
      <charset val="128"/>
    </font>
    <font>
      <sz val="11"/>
      <name val="ＭＳ Ｐ明朝"/>
      <family val="1"/>
      <charset val="128"/>
    </font>
    <font>
      <sz val="10"/>
      <name val="ＭＳ Ｐ明朝"/>
      <family val="1"/>
      <charset val="128"/>
    </font>
    <font>
      <sz val="10.5"/>
      <name val="ＭＳ 明朝"/>
      <family val="1"/>
      <charset val="128"/>
    </font>
    <font>
      <sz val="10.5"/>
      <name val="ＭＳ Ｐ明朝"/>
      <family val="1"/>
      <charset val="128"/>
    </font>
    <font>
      <sz val="10.5"/>
      <name val="ＭＳ Ｐゴシック"/>
      <family val="3"/>
      <charset val="128"/>
    </font>
    <font>
      <sz val="18"/>
      <name val="ＭＳ Ｐ明朝"/>
      <family val="1"/>
      <charset val="128"/>
    </font>
    <font>
      <sz val="18"/>
      <name val="ＭＳ 明朝"/>
      <family val="1"/>
      <charset val="128"/>
    </font>
    <font>
      <sz val="10"/>
      <name val="ＭＳ Ｐゴシック"/>
      <family val="3"/>
      <charset val="128"/>
    </font>
    <font>
      <sz val="10"/>
      <color theme="0"/>
      <name val="ＭＳ Ｐゴシック"/>
      <family val="3"/>
      <charset val="128"/>
    </font>
    <font>
      <sz val="11"/>
      <color theme="0"/>
      <name val="ＭＳ Ｐゴシック"/>
      <family val="3"/>
      <charset val="128"/>
    </font>
    <font>
      <sz val="12"/>
      <color theme="0"/>
      <name val="ＭＳ Ｐゴシック"/>
      <family val="3"/>
      <charset val="128"/>
    </font>
    <font>
      <sz val="9"/>
      <color theme="0"/>
      <name val="ＭＳ Ｐゴシック"/>
      <family val="3"/>
      <charset val="128"/>
    </font>
    <font>
      <sz val="9"/>
      <color theme="0"/>
      <name val="ＭＳ 明朝"/>
      <family val="1"/>
      <charset val="128"/>
    </font>
    <font>
      <sz val="12"/>
      <color theme="0"/>
      <name val="ＭＳ 明朝"/>
      <family val="1"/>
      <charset val="128"/>
    </font>
  </fonts>
  <fills count="10">
    <fill>
      <patternFill patternType="none"/>
    </fill>
    <fill>
      <patternFill patternType="gray125"/>
    </fill>
    <fill>
      <patternFill patternType="solid">
        <fgColor indexed="13"/>
        <bgColor indexed="64"/>
      </patternFill>
    </fill>
    <fill>
      <patternFill patternType="solid">
        <fgColor indexed="10"/>
        <bgColor indexed="64"/>
      </patternFill>
    </fill>
    <fill>
      <patternFill patternType="solid">
        <fgColor indexed="55"/>
        <bgColor indexed="64"/>
      </patternFill>
    </fill>
    <fill>
      <patternFill patternType="solid">
        <fgColor indexed="41"/>
        <bgColor indexed="64"/>
      </patternFill>
    </fill>
    <fill>
      <patternFill patternType="solid">
        <fgColor indexed="43"/>
        <bgColor indexed="64"/>
      </patternFill>
    </fill>
    <fill>
      <patternFill patternType="solid">
        <fgColor indexed="22"/>
        <bgColor indexed="64"/>
      </patternFill>
    </fill>
    <fill>
      <patternFill patternType="solid">
        <fgColor rgb="FFFFFF00"/>
        <bgColor indexed="64"/>
      </patternFill>
    </fill>
    <fill>
      <patternFill patternType="solid">
        <fgColor theme="9" tint="0.799981688894314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s>
  <cellStyleXfs count="4">
    <xf numFmtId="0" fontId="0" fillId="0" borderId="0"/>
    <xf numFmtId="38" fontId="1" fillId="0" borderId="0" applyFont="0" applyFill="0" applyBorder="0" applyAlignment="0" applyProtection="0"/>
    <xf numFmtId="0" fontId="1" fillId="0" borderId="0"/>
    <xf numFmtId="0" fontId="1" fillId="0" borderId="0"/>
  </cellStyleXfs>
  <cellXfs count="383">
    <xf numFmtId="0" fontId="0" fillId="0" borderId="0" xfId="0"/>
    <xf numFmtId="0" fontId="0" fillId="0" borderId="1" xfId="0" applyBorder="1"/>
    <xf numFmtId="0" fontId="0" fillId="0" borderId="1" xfId="0" applyBorder="1" applyAlignment="1">
      <alignment vertical="top"/>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applyAlignment="1">
      <alignment vertical="top"/>
    </xf>
    <xf numFmtId="0" fontId="0" fillId="0" borderId="12" xfId="0" applyBorder="1" applyAlignment="1">
      <alignment vertical="top"/>
    </xf>
    <xf numFmtId="0" fontId="0" fillId="0" borderId="6" xfId="0" applyBorder="1" applyAlignment="1">
      <alignment vertical="top" wrapText="1"/>
    </xf>
    <xf numFmtId="0" fontId="0" fillId="0" borderId="6" xfId="0" applyBorder="1" applyAlignment="1">
      <alignment vertical="top"/>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vertical="top"/>
    </xf>
    <xf numFmtId="0" fontId="0" fillId="0" borderId="16" xfId="0" applyBorder="1" applyAlignment="1">
      <alignment horizontal="center"/>
    </xf>
    <xf numFmtId="0" fontId="0" fillId="0" borderId="10" xfId="0" applyBorder="1" applyAlignment="1">
      <alignment vertical="top"/>
    </xf>
    <xf numFmtId="0" fontId="0" fillId="0" borderId="14" xfId="0" applyBorder="1" applyAlignment="1">
      <alignment horizontal="center" vertical="top"/>
    </xf>
    <xf numFmtId="0" fontId="0" fillId="0" borderId="9" xfId="0" applyBorder="1" applyAlignment="1">
      <alignment vertical="top"/>
    </xf>
    <xf numFmtId="0" fontId="0" fillId="0" borderId="10" xfId="0" applyBorder="1" applyAlignment="1">
      <alignment vertical="top" wrapText="1"/>
    </xf>
    <xf numFmtId="0" fontId="0" fillId="0" borderId="0" xfId="0" applyBorder="1"/>
    <xf numFmtId="0" fontId="0" fillId="0" borderId="17" xfId="0" applyBorder="1"/>
    <xf numFmtId="0" fontId="0" fillId="0" borderId="18" xfId="0" applyBorder="1"/>
    <xf numFmtId="0" fontId="0" fillId="0" borderId="19" xfId="0" applyBorder="1" applyAlignment="1">
      <alignment vertical="top"/>
    </xf>
    <xf numFmtId="0" fontId="0" fillId="0" borderId="18" xfId="0" applyBorder="1" applyAlignment="1">
      <alignment vertical="top"/>
    </xf>
    <xf numFmtId="0" fontId="0" fillId="0" borderId="10" xfId="0" applyFill="1" applyBorder="1"/>
    <xf numFmtId="0" fontId="0" fillId="0" borderId="1" xfId="0" applyFill="1" applyBorder="1"/>
    <xf numFmtId="0" fontId="0" fillId="0" borderId="9" xfId="0" applyFill="1" applyBorder="1"/>
    <xf numFmtId="0" fontId="0" fillId="0" borderId="11" xfId="0" applyFill="1" applyBorder="1"/>
    <xf numFmtId="0" fontId="0" fillId="0" borderId="1" xfId="0" applyBorder="1" applyAlignment="1">
      <alignment vertical="top" wrapText="1"/>
    </xf>
    <xf numFmtId="0" fontId="0" fillId="0" borderId="20" xfId="0" applyFill="1" applyBorder="1"/>
    <xf numFmtId="0" fontId="0" fillId="0" borderId="21" xfId="0" applyBorder="1"/>
    <xf numFmtId="0" fontId="0" fillId="0" borderId="22" xfId="0" applyFill="1" applyBorder="1"/>
    <xf numFmtId="0" fontId="0" fillId="0" borderId="21" xfId="0" applyFill="1" applyBorder="1"/>
    <xf numFmtId="0" fontId="0" fillId="0" borderId="23" xfId="0" applyBorder="1" applyAlignment="1">
      <alignment horizontal="center"/>
    </xf>
    <xf numFmtId="0" fontId="0" fillId="0" borderId="22" xfId="0" applyBorder="1" applyAlignment="1">
      <alignment vertical="top" wrapText="1"/>
    </xf>
    <xf numFmtId="0" fontId="0" fillId="0" borderId="21" xfId="0" applyBorder="1" applyAlignment="1">
      <alignment vertical="top" wrapText="1"/>
    </xf>
    <xf numFmtId="0" fontId="0" fillId="0" borderId="23" xfId="0" applyFill="1" applyBorder="1" applyAlignment="1">
      <alignment horizontal="center"/>
    </xf>
    <xf numFmtId="0" fontId="0" fillId="0" borderId="14" xfId="0" applyFill="1" applyBorder="1" applyAlignment="1">
      <alignment horizontal="center"/>
    </xf>
    <xf numFmtId="0" fontId="0" fillId="0" borderId="12" xfId="0" applyBorder="1"/>
    <xf numFmtId="0" fontId="0" fillId="0" borderId="10" xfId="0" applyFill="1" applyBorder="1" applyAlignment="1">
      <alignment vertical="top" wrapText="1"/>
    </xf>
    <xf numFmtId="0" fontId="0" fillId="0" borderId="0" xfId="0" applyFill="1" applyBorder="1"/>
    <xf numFmtId="0" fontId="0" fillId="0" borderId="14" xfId="0" applyFill="1" applyBorder="1"/>
    <xf numFmtId="0" fontId="0" fillId="0" borderId="24" xfId="0" applyFill="1" applyBorder="1"/>
    <xf numFmtId="0" fontId="0" fillId="0" borderId="22" xfId="0" applyBorder="1"/>
    <xf numFmtId="0" fontId="0" fillId="0" borderId="7" xfId="0" applyFill="1" applyBorder="1"/>
    <xf numFmtId="0" fontId="0" fillId="0" borderId="8" xfId="0" applyFill="1" applyBorder="1"/>
    <xf numFmtId="0" fontId="0" fillId="0" borderId="13" xfId="0" applyFill="1" applyBorder="1" applyAlignment="1">
      <alignment horizontal="center"/>
    </xf>
    <xf numFmtId="0" fontId="0" fillId="0" borderId="2" xfId="0" applyFill="1" applyBorder="1"/>
    <xf numFmtId="0" fontId="0" fillId="0" borderId="8" xfId="0" applyFill="1" applyBorder="1" applyAlignment="1">
      <alignment vertical="top" wrapText="1"/>
    </xf>
    <xf numFmtId="40" fontId="0" fillId="0" borderId="0" xfId="1" applyNumberFormat="1" applyFont="1"/>
    <xf numFmtId="0" fontId="0" fillId="2" borderId="24" xfId="0" applyFill="1" applyBorder="1"/>
    <xf numFmtId="0" fontId="0" fillId="2" borderId="25" xfId="0" applyFill="1" applyBorder="1"/>
    <xf numFmtId="0" fontId="0" fillId="2" borderId="26" xfId="0" applyFill="1" applyBorder="1" applyAlignment="1">
      <alignment horizontal="center"/>
    </xf>
    <xf numFmtId="0" fontId="0" fillId="2" borderId="27" xfId="0" applyFill="1" applyBorder="1"/>
    <xf numFmtId="0" fontId="0" fillId="2" borderId="28" xfId="0" applyFill="1" applyBorder="1"/>
    <xf numFmtId="0" fontId="0" fillId="2" borderId="29" xfId="0" applyFill="1" applyBorder="1"/>
    <xf numFmtId="0" fontId="0" fillId="2" borderId="30" xfId="0" applyFill="1" applyBorder="1"/>
    <xf numFmtId="0" fontId="0" fillId="0" borderId="31" xfId="0" applyFill="1" applyBorder="1"/>
    <xf numFmtId="0" fontId="0" fillId="0" borderId="31" xfId="0" applyFill="1" applyBorder="1" applyAlignment="1">
      <alignment vertical="top" wrapText="1"/>
    </xf>
    <xf numFmtId="0" fontId="0" fillId="0" borderId="32" xfId="0" applyFill="1" applyBorder="1"/>
    <xf numFmtId="0" fontId="0" fillId="0" borderId="33" xfId="0" applyFill="1" applyBorder="1"/>
    <xf numFmtId="0" fontId="0" fillId="2" borderId="3" xfId="0" applyFill="1" applyBorder="1"/>
    <xf numFmtId="40" fontId="0" fillId="2" borderId="5" xfId="1" applyNumberFormat="1" applyFont="1" applyFill="1" applyBorder="1"/>
    <xf numFmtId="0" fontId="0" fillId="2" borderId="9" xfId="0" applyFill="1" applyBorder="1"/>
    <xf numFmtId="40" fontId="0" fillId="2" borderId="10" xfId="1" applyNumberFormat="1" applyFont="1" applyFill="1" applyBorder="1"/>
    <xf numFmtId="0" fontId="0" fillId="2" borderId="11" xfId="0" applyFill="1" applyBorder="1"/>
    <xf numFmtId="0" fontId="0" fillId="2" borderId="1" xfId="0" applyFill="1" applyBorder="1"/>
    <xf numFmtId="0" fontId="0" fillId="2" borderId="10" xfId="0" applyFill="1" applyBorder="1" applyAlignment="1">
      <alignment vertical="top"/>
    </xf>
    <xf numFmtId="0" fontId="0" fillId="2" borderId="5" xfId="0" applyFill="1" applyBorder="1"/>
    <xf numFmtId="0" fontId="0" fillId="2" borderId="10" xfId="0" applyFill="1" applyBorder="1"/>
    <xf numFmtId="0" fontId="0" fillId="2" borderId="8" xfId="0" applyFill="1" applyBorder="1"/>
    <xf numFmtId="0" fontId="0" fillId="2" borderId="34" xfId="0" applyFill="1" applyBorder="1"/>
    <xf numFmtId="0" fontId="1" fillId="2" borderId="3" xfId="0" applyFont="1" applyFill="1" applyBorder="1"/>
    <xf numFmtId="40" fontId="1" fillId="2" borderId="5" xfId="1" applyNumberFormat="1" applyFont="1" applyFill="1" applyBorder="1"/>
    <xf numFmtId="0" fontId="1" fillId="2" borderId="9" xfId="0" applyFont="1" applyFill="1" applyBorder="1"/>
    <xf numFmtId="40" fontId="1" fillId="2" borderId="10" xfId="1" applyNumberFormat="1" applyFont="1" applyFill="1" applyBorder="1"/>
    <xf numFmtId="0" fontId="1" fillId="2" borderId="11" xfId="0" applyFont="1" applyFill="1" applyBorder="1"/>
    <xf numFmtId="40" fontId="1" fillId="2" borderId="6" xfId="1" applyNumberFormat="1" applyFont="1" applyFill="1" applyBorder="1"/>
    <xf numFmtId="0" fontId="0" fillId="2" borderId="6" xfId="0" applyFill="1" applyBorder="1" applyAlignment="1">
      <alignment vertical="top"/>
    </xf>
    <xf numFmtId="0" fontId="0" fillId="2" borderId="21" xfId="0" applyFill="1" applyBorder="1"/>
    <xf numFmtId="0" fontId="0" fillId="2" borderId="6" xfId="0" applyFill="1" applyBorder="1"/>
    <xf numFmtId="0" fontId="0" fillId="2" borderId="25" xfId="0" applyFill="1" applyBorder="1" applyAlignment="1">
      <alignment horizontal="center"/>
    </xf>
    <xf numFmtId="0" fontId="0" fillId="2" borderId="11" xfId="0" applyFill="1" applyBorder="1" applyAlignment="1">
      <alignment horizontal="center"/>
    </xf>
    <xf numFmtId="0" fontId="0" fillId="2" borderId="6" xfId="0" applyFill="1" applyBorder="1" applyAlignment="1">
      <alignment horizontal="center"/>
    </xf>
    <xf numFmtId="0" fontId="0" fillId="2" borderId="19" xfId="0" applyFill="1" applyBorder="1" applyAlignment="1">
      <alignment horizontal="center"/>
    </xf>
    <xf numFmtId="0" fontId="0" fillId="2" borderId="20" xfId="0" applyFill="1" applyBorder="1" applyAlignment="1">
      <alignment horizontal="center"/>
    </xf>
    <xf numFmtId="0" fontId="0" fillId="2" borderId="21" xfId="0" applyFill="1" applyBorder="1" applyAlignment="1">
      <alignment horizontal="center"/>
    </xf>
    <xf numFmtId="0" fontId="3" fillId="0" borderId="0" xfId="0" applyFont="1" applyAlignment="1">
      <alignment vertical="center"/>
    </xf>
    <xf numFmtId="0" fontId="0" fillId="2" borderId="35" xfId="0" applyFill="1" applyBorder="1" applyAlignment="1">
      <alignment horizontal="center"/>
    </xf>
    <xf numFmtId="0" fontId="0" fillId="0" borderId="14" xfId="0" applyBorder="1"/>
    <xf numFmtId="0" fontId="0" fillId="0" borderId="15" xfId="0" applyBorder="1" applyAlignment="1">
      <alignment horizontal="center"/>
    </xf>
    <xf numFmtId="0" fontId="0" fillId="2" borderId="31" xfId="0" applyFill="1" applyBorder="1"/>
    <xf numFmtId="0" fontId="0" fillId="3" borderId="9" xfId="0" applyFill="1" applyBorder="1"/>
    <xf numFmtId="0" fontId="0" fillId="0" borderId="1" xfId="0" applyBorder="1" applyAlignment="1">
      <alignment horizontal="center"/>
    </xf>
    <xf numFmtId="0" fontId="0" fillId="0" borderId="13" xfId="0" applyBorder="1"/>
    <xf numFmtId="0" fontId="4" fillId="0" borderId="0" xfId="0" applyFont="1" applyAlignment="1">
      <alignment vertical="center"/>
    </xf>
    <xf numFmtId="0" fontId="0" fillId="0" borderId="12" xfId="0" applyFill="1" applyBorder="1"/>
    <xf numFmtId="0" fontId="4" fillId="0" borderId="0" xfId="0" applyFont="1" applyAlignment="1">
      <alignment horizontal="center" vertical="center"/>
    </xf>
    <xf numFmtId="0" fontId="0" fillId="2" borderId="36" xfId="0" applyFill="1" applyBorder="1"/>
    <xf numFmtId="0" fontId="0" fillId="4" borderId="1" xfId="0" applyFill="1" applyBorder="1"/>
    <xf numFmtId="0" fontId="0" fillId="4" borderId="13" xfId="0" applyFill="1" applyBorder="1" applyAlignment="1">
      <alignment horizontal="center"/>
    </xf>
    <xf numFmtId="0" fontId="0" fillId="4" borderId="1" xfId="0" applyFill="1" applyBorder="1" applyAlignment="1">
      <alignment vertical="top" wrapText="1"/>
    </xf>
    <xf numFmtId="0" fontId="0" fillId="0" borderId="37" xfId="0" applyBorder="1"/>
    <xf numFmtId="0" fontId="0" fillId="0" borderId="38" xfId="0" applyBorder="1"/>
    <xf numFmtId="0" fontId="0" fillId="0" borderId="39" xfId="0" applyBorder="1"/>
    <xf numFmtId="0" fontId="0" fillId="0" borderId="40" xfId="0" applyFill="1" applyBorder="1"/>
    <xf numFmtId="0" fontId="5" fillId="0" borderId="0" xfId="0" applyFont="1" applyAlignment="1">
      <alignment vertical="center"/>
    </xf>
    <xf numFmtId="0" fontId="0" fillId="0" borderId="1" xfId="0" applyFill="1" applyBorder="1" applyAlignment="1">
      <alignment horizontal="center"/>
    </xf>
    <xf numFmtId="0" fontId="0" fillId="0" borderId="12" xfId="0" applyFill="1" applyBorder="1" applyAlignment="1">
      <alignment horizontal="center"/>
    </xf>
    <xf numFmtId="0" fontId="5" fillId="0" borderId="0" xfId="0" applyFont="1" applyBorder="1" applyAlignment="1">
      <alignment vertical="center" wrapText="1"/>
    </xf>
    <xf numFmtId="0" fontId="5" fillId="0" borderId="0" xfId="0" applyFont="1" applyBorder="1" applyAlignment="1">
      <alignment horizontal="center" vertical="center"/>
    </xf>
    <xf numFmtId="38" fontId="5" fillId="0" borderId="0" xfId="1" applyFont="1" applyBorder="1" applyAlignment="1">
      <alignment vertical="center"/>
    </xf>
    <xf numFmtId="0" fontId="0" fillId="2" borderId="41" xfId="0" applyFill="1" applyBorder="1"/>
    <xf numFmtId="40" fontId="0" fillId="2" borderId="42" xfId="1" applyNumberFormat="1" applyFont="1" applyFill="1" applyBorder="1"/>
    <xf numFmtId="40" fontId="0" fillId="2" borderId="1" xfId="1" applyNumberFormat="1" applyFont="1" applyFill="1" applyBorder="1"/>
    <xf numFmtId="0" fontId="0" fillId="5" borderId="43" xfId="0" applyFill="1" applyBorder="1"/>
    <xf numFmtId="0" fontId="0" fillId="5" borderId="28" xfId="0" applyFill="1" applyBorder="1"/>
    <xf numFmtId="0" fontId="0" fillId="5" borderId="30" xfId="0" applyFill="1" applyBorder="1"/>
    <xf numFmtId="0" fontId="0" fillId="6" borderId="29" xfId="0" applyFill="1" applyBorder="1"/>
    <xf numFmtId="49" fontId="0" fillId="0" borderId="0" xfId="0" applyNumberFormat="1" applyAlignment="1">
      <alignment horizontal="left"/>
    </xf>
    <xf numFmtId="49" fontId="4" fillId="0" borderId="0" xfId="0" applyNumberFormat="1" applyFont="1" applyAlignment="1">
      <alignment horizontal="left" vertical="center"/>
    </xf>
    <xf numFmtId="49" fontId="5" fillId="0" borderId="0" xfId="0" applyNumberFormat="1" applyFont="1" applyAlignment="1">
      <alignment horizontal="left" vertical="center"/>
    </xf>
    <xf numFmtId="176" fontId="0" fillId="0" borderId="0" xfId="0" applyNumberFormat="1" applyAlignment="1">
      <alignment horizontal="right"/>
    </xf>
    <xf numFmtId="176" fontId="4" fillId="0" borderId="0" xfId="0" applyNumberFormat="1" applyFont="1" applyAlignment="1">
      <alignment horizontal="right" vertical="center"/>
    </xf>
    <xf numFmtId="176" fontId="5" fillId="0" borderId="0" xfId="0" applyNumberFormat="1" applyFont="1" applyAlignment="1">
      <alignment horizontal="right" vertical="center"/>
    </xf>
    <xf numFmtId="0" fontId="0" fillId="0" borderId="44" xfId="0" applyBorder="1"/>
    <xf numFmtId="0" fontId="0" fillId="0" borderId="45" xfId="0" applyBorder="1"/>
    <xf numFmtId="0" fontId="0" fillId="0" borderId="36" xfId="0" applyBorder="1"/>
    <xf numFmtId="0" fontId="0" fillId="0" borderId="46" xfId="0" applyBorder="1"/>
    <xf numFmtId="0" fontId="6" fillId="0" borderId="0" xfId="0" applyFont="1" applyBorder="1" applyAlignment="1">
      <alignment horizontal="left" wrapText="1"/>
    </xf>
    <xf numFmtId="0" fontId="0" fillId="0" borderId="0" xfId="0" applyBorder="1" applyAlignment="1">
      <alignment vertical="top"/>
    </xf>
    <xf numFmtId="0" fontId="6" fillId="0" borderId="0" xfId="1" applyNumberFormat="1" applyFont="1" applyBorder="1" applyAlignment="1">
      <alignment horizontal="center"/>
    </xf>
    <xf numFmtId="0" fontId="5" fillId="0" borderId="0" xfId="1" applyNumberFormat="1" applyFont="1" applyBorder="1" applyAlignment="1">
      <alignment vertical="top"/>
    </xf>
    <xf numFmtId="40" fontId="0" fillId="0" borderId="0" xfId="0" applyNumberFormat="1"/>
    <xf numFmtId="40" fontId="0" fillId="0" borderId="0" xfId="0" applyNumberFormat="1" applyBorder="1"/>
    <xf numFmtId="3" fontId="6" fillId="0" borderId="0" xfId="1" applyNumberFormat="1" applyFont="1" applyBorder="1" applyAlignment="1">
      <alignment horizontal="right"/>
    </xf>
    <xf numFmtId="178" fontId="6" fillId="0" borderId="0" xfId="1" applyNumberFormat="1" applyFont="1" applyBorder="1" applyAlignment="1"/>
    <xf numFmtId="0" fontId="0" fillId="0" borderId="47" xfId="0" applyBorder="1"/>
    <xf numFmtId="0" fontId="0" fillId="0" borderId="35" xfId="0" applyBorder="1"/>
    <xf numFmtId="0" fontId="0" fillId="0" borderId="48" xfId="0" applyBorder="1"/>
    <xf numFmtId="0" fontId="0" fillId="0" borderId="23" xfId="0" applyBorder="1"/>
    <xf numFmtId="0" fontId="0" fillId="0" borderId="49" xfId="0" applyBorder="1"/>
    <xf numFmtId="0" fontId="0" fillId="0" borderId="50" xfId="0" applyBorder="1"/>
    <xf numFmtId="0" fontId="8" fillId="0" borderId="50" xfId="0" applyFont="1" applyBorder="1"/>
    <xf numFmtId="0" fontId="9" fillId="0" borderId="0" xfId="0" applyFont="1"/>
    <xf numFmtId="0" fontId="10" fillId="0" borderId="47" xfId="0" applyFont="1" applyBorder="1"/>
    <xf numFmtId="0" fontId="10" fillId="0" borderId="0" xfId="0" applyFont="1"/>
    <xf numFmtId="0" fontId="0" fillId="0" borderId="51" xfId="0" applyBorder="1"/>
    <xf numFmtId="0" fontId="0" fillId="0" borderId="52" xfId="0" applyBorder="1"/>
    <xf numFmtId="0" fontId="0" fillId="0" borderId="0" xfId="0" applyFill="1" applyBorder="1" applyAlignment="1">
      <alignment horizontal="center"/>
    </xf>
    <xf numFmtId="0" fontId="0" fillId="0" borderId="0" xfId="0" applyBorder="1" applyAlignment="1">
      <alignment vertical="top" wrapText="1"/>
    </xf>
    <xf numFmtId="0" fontId="0" fillId="2" borderId="12" xfId="0" applyFill="1" applyBorder="1"/>
    <xf numFmtId="0" fontId="0" fillId="2" borderId="22" xfId="0" applyFill="1" applyBorder="1"/>
    <xf numFmtId="0" fontId="0" fillId="0" borderId="22" xfId="0" applyFill="1" applyBorder="1" applyAlignment="1">
      <alignment horizontal="center"/>
    </xf>
    <xf numFmtId="0" fontId="0" fillId="5" borderId="53" xfId="0" applyFill="1" applyBorder="1"/>
    <xf numFmtId="0" fontId="0" fillId="0" borderId="54" xfId="0" applyFill="1" applyBorder="1"/>
    <xf numFmtId="0" fontId="5" fillId="7" borderId="0" xfId="0" applyFont="1" applyFill="1" applyAlignment="1">
      <alignment vertical="center"/>
    </xf>
    <xf numFmtId="0" fontId="12" fillId="0" borderId="55" xfId="0" applyFont="1" applyBorder="1" applyAlignment="1">
      <alignment horizontal="left" vertical="center"/>
    </xf>
    <xf numFmtId="0" fontId="13" fillId="0" borderId="56" xfId="0" applyFont="1" applyBorder="1" applyAlignment="1">
      <alignment horizontal="center" vertical="center"/>
    </xf>
    <xf numFmtId="0" fontId="12" fillId="0" borderId="57" xfId="0" applyFont="1" applyBorder="1" applyAlignment="1">
      <alignment horizontal="left" wrapText="1"/>
    </xf>
    <xf numFmtId="0" fontId="13" fillId="0" borderId="47" xfId="0" applyFont="1" applyBorder="1" applyAlignment="1">
      <alignment horizontal="left" vertical="center" wrapText="1"/>
    </xf>
    <xf numFmtId="3" fontId="13" fillId="0" borderId="58" xfId="1" applyNumberFormat="1" applyFont="1" applyBorder="1" applyAlignment="1">
      <alignment horizontal="center" vertical="center"/>
    </xf>
    <xf numFmtId="3" fontId="13" fillId="0" borderId="59" xfId="1" applyNumberFormat="1" applyFont="1" applyBorder="1" applyAlignment="1">
      <alignment horizontal="right" vertical="center"/>
    </xf>
    <xf numFmtId="3" fontId="13" fillId="0" borderId="1" xfId="1" applyNumberFormat="1" applyFont="1" applyBorder="1" applyAlignment="1">
      <alignment horizontal="center" vertical="center"/>
    </xf>
    <xf numFmtId="3" fontId="13" fillId="0" borderId="18" xfId="1" applyNumberFormat="1" applyFont="1" applyBorder="1" applyAlignment="1">
      <alignment horizontal="right" vertical="center"/>
    </xf>
    <xf numFmtId="0" fontId="12" fillId="0" borderId="61" xfId="0" applyFont="1" applyBorder="1" applyAlignment="1">
      <alignment horizontal="left" wrapText="1"/>
    </xf>
    <xf numFmtId="0" fontId="13" fillId="0" borderId="14" xfId="0" applyFont="1" applyBorder="1" applyAlignment="1">
      <alignment horizontal="left" vertical="center" wrapText="1"/>
    </xf>
    <xf numFmtId="0" fontId="12" fillId="0" borderId="62" xfId="0" applyFont="1" applyBorder="1" applyAlignment="1">
      <alignment horizontal="left" wrapText="1"/>
    </xf>
    <xf numFmtId="0" fontId="13" fillId="0" borderId="63" xfId="0" applyFont="1" applyBorder="1" applyAlignment="1">
      <alignment horizontal="left" vertical="center" wrapText="1"/>
    </xf>
    <xf numFmtId="0" fontId="13" fillId="0" borderId="64" xfId="0" applyFont="1" applyBorder="1" applyAlignment="1">
      <alignment horizontal="left" vertical="center" wrapText="1"/>
    </xf>
    <xf numFmtId="3" fontId="13" fillId="0" borderId="38" xfId="1" applyNumberFormat="1" applyFont="1" applyBorder="1" applyAlignment="1">
      <alignment horizontal="center" vertical="center"/>
    </xf>
    <xf numFmtId="3" fontId="13" fillId="0" borderId="19" xfId="1" applyNumberFormat="1" applyFont="1" applyBorder="1" applyAlignment="1">
      <alignment horizontal="right" vertical="center"/>
    </xf>
    <xf numFmtId="179" fontId="13" fillId="0" borderId="14" xfId="1" applyNumberFormat="1" applyFont="1" applyBorder="1" applyAlignment="1">
      <alignment horizontal="left" vertical="center"/>
    </xf>
    <xf numFmtId="179" fontId="13" fillId="0" borderId="15" xfId="1" applyNumberFormat="1" applyFont="1" applyBorder="1" applyAlignment="1">
      <alignment horizontal="left" vertical="center"/>
    </xf>
    <xf numFmtId="0" fontId="12" fillId="0" borderId="0" xfId="0" applyFont="1" applyBorder="1" applyAlignment="1">
      <alignment horizontal="left" wrapText="1"/>
    </xf>
    <xf numFmtId="0" fontId="13" fillId="0" borderId="0" xfId="0" applyFont="1" applyBorder="1" applyAlignment="1">
      <alignment horizontal="left" vertical="center" wrapText="1"/>
    </xf>
    <xf numFmtId="3" fontId="13" fillId="0" borderId="0" xfId="1" applyNumberFormat="1" applyFont="1" applyBorder="1" applyAlignment="1">
      <alignment horizontal="center" vertical="center"/>
    </xf>
    <xf numFmtId="3" fontId="13" fillId="0" borderId="0" xfId="1" applyNumberFormat="1" applyFont="1" applyBorder="1" applyAlignment="1">
      <alignment horizontal="right" vertical="center"/>
    </xf>
    <xf numFmtId="179" fontId="13" fillId="0" borderId="0" xfId="1" applyNumberFormat="1" applyFont="1" applyBorder="1" applyAlignment="1">
      <alignment horizontal="left" vertical="center"/>
    </xf>
    <xf numFmtId="3" fontId="14" fillId="0" borderId="0" xfId="0" applyNumberFormat="1" applyFont="1" applyBorder="1" applyAlignment="1">
      <alignment horizontal="right" vertical="center"/>
    </xf>
    <xf numFmtId="3" fontId="13" fillId="0" borderId="0" xfId="1" applyNumberFormat="1" applyFont="1" applyBorder="1" applyAlignment="1">
      <alignment horizontal="left" vertical="center"/>
    </xf>
    <xf numFmtId="179" fontId="13" fillId="0" borderId="34" xfId="1" applyNumberFormat="1" applyFont="1" applyBorder="1" applyAlignment="1">
      <alignment horizontal="left" vertical="center"/>
    </xf>
    <xf numFmtId="179" fontId="13" fillId="0" borderId="63" xfId="1" applyNumberFormat="1" applyFont="1" applyBorder="1" applyAlignment="1">
      <alignment horizontal="left" vertical="center"/>
    </xf>
    <xf numFmtId="3" fontId="13" fillId="0" borderId="46" xfId="1" applyNumberFormat="1" applyFont="1" applyBorder="1" applyAlignment="1">
      <alignment horizontal="center" vertical="center"/>
    </xf>
    <xf numFmtId="3" fontId="13" fillId="0" borderId="49" xfId="1" applyNumberFormat="1" applyFont="1" applyBorder="1" applyAlignment="1">
      <alignment horizontal="right" vertical="center"/>
    </xf>
    <xf numFmtId="0" fontId="12" fillId="0" borderId="65" xfId="0" applyFont="1" applyBorder="1" applyAlignment="1">
      <alignment horizontal="left" vertical="center"/>
    </xf>
    <xf numFmtId="0" fontId="13" fillId="0" borderId="66" xfId="0" applyFont="1" applyBorder="1" applyAlignment="1">
      <alignment horizontal="center" vertical="center"/>
    </xf>
    <xf numFmtId="0" fontId="13" fillId="0" borderId="67" xfId="0" applyFont="1" applyBorder="1" applyAlignment="1">
      <alignment horizontal="center" vertical="center"/>
    </xf>
    <xf numFmtId="0" fontId="16" fillId="0" borderId="55" xfId="0" applyFont="1" applyBorder="1" applyAlignment="1">
      <alignment horizontal="left" vertical="center"/>
    </xf>
    <xf numFmtId="0" fontId="1" fillId="0" borderId="9" xfId="2" applyFont="1" applyFill="1" applyBorder="1"/>
    <xf numFmtId="0" fontId="1" fillId="2" borderId="10" xfId="2" applyFont="1" applyFill="1" applyBorder="1"/>
    <xf numFmtId="0" fontId="0" fillId="0" borderId="1" xfId="2" applyFont="1" applyFill="1" applyBorder="1"/>
    <xf numFmtId="0" fontId="1" fillId="0" borderId="10" xfId="2" applyFont="1" applyFill="1" applyBorder="1"/>
    <xf numFmtId="0" fontId="1" fillId="0" borderId="9" xfId="2" applyFont="1" applyFill="1" applyBorder="1" applyAlignment="1">
      <alignment horizontal="center"/>
    </xf>
    <xf numFmtId="0" fontId="1" fillId="0" borderId="1" xfId="2" applyFont="1" applyBorder="1"/>
    <xf numFmtId="0" fontId="1" fillId="0" borderId="10" xfId="2" applyFont="1" applyBorder="1"/>
    <xf numFmtId="0" fontId="0" fillId="0" borderId="0" xfId="3" applyFont="1"/>
    <xf numFmtId="0" fontId="1" fillId="0" borderId="11" xfId="2" applyFont="1" applyFill="1" applyBorder="1"/>
    <xf numFmtId="0" fontId="1" fillId="2" borderId="6" xfId="2" applyFont="1" applyFill="1" applyBorder="1"/>
    <xf numFmtId="0" fontId="1" fillId="0" borderId="11" xfId="2" applyFont="1" applyBorder="1"/>
    <xf numFmtId="0" fontId="0" fillId="0" borderId="12" xfId="2" applyFont="1" applyFill="1" applyBorder="1"/>
    <xf numFmtId="0" fontId="1" fillId="0" borderId="6" xfId="2" applyFont="1" applyFill="1" applyBorder="1"/>
    <xf numFmtId="0" fontId="1" fillId="0" borderId="11" xfId="2" applyFont="1" applyFill="1" applyBorder="1" applyAlignment="1">
      <alignment horizontal="center"/>
    </xf>
    <xf numFmtId="0" fontId="1" fillId="0" borderId="12" xfId="2" applyFont="1" applyBorder="1"/>
    <xf numFmtId="0" fontId="1" fillId="0" borderId="6" xfId="2" applyFont="1" applyBorder="1"/>
    <xf numFmtId="0" fontId="0" fillId="2" borderId="9" xfId="0" applyFill="1" applyBorder="1" applyAlignment="1">
      <alignment horizontal="center"/>
    </xf>
    <xf numFmtId="0" fontId="0" fillId="2" borderId="10" xfId="0" applyFill="1" applyBorder="1" applyAlignment="1">
      <alignment horizontal="center"/>
    </xf>
    <xf numFmtId="0" fontId="0" fillId="2" borderId="1" xfId="0" applyFill="1" applyBorder="1" applyAlignment="1">
      <alignment horizontal="center"/>
    </xf>
    <xf numFmtId="0" fontId="0" fillId="0" borderId="9" xfId="0" applyBorder="1" applyAlignment="1">
      <alignment horizontal="center" vertical="top"/>
    </xf>
    <xf numFmtId="0" fontId="0" fillId="0" borderId="9" xfId="0" applyBorder="1" applyAlignment="1">
      <alignment horizontal="center"/>
    </xf>
    <xf numFmtId="0" fontId="1" fillId="0" borderId="9" xfId="0" applyFont="1" applyFill="1" applyBorder="1"/>
    <xf numFmtId="0" fontId="0" fillId="0" borderId="9" xfId="0" applyFill="1" applyBorder="1" applyAlignment="1">
      <alignment horizontal="center"/>
    </xf>
    <xf numFmtId="0" fontId="0" fillId="0" borderId="1" xfId="0" applyFill="1" applyBorder="1" applyAlignment="1">
      <alignment vertical="top" wrapText="1"/>
    </xf>
    <xf numFmtId="0" fontId="17" fillId="0" borderId="0" xfId="0" applyFont="1" applyFill="1" applyAlignment="1">
      <alignment vertical="center"/>
    </xf>
    <xf numFmtId="176" fontId="17" fillId="0" borderId="0" xfId="0" applyNumberFormat="1" applyFont="1" applyFill="1" applyAlignment="1">
      <alignment horizontal="right" vertical="center"/>
    </xf>
    <xf numFmtId="49" fontId="17" fillId="0" borderId="0" xfId="0" applyNumberFormat="1" applyFont="1" applyFill="1" applyAlignment="1">
      <alignment horizontal="left" vertical="center"/>
    </xf>
    <xf numFmtId="0" fontId="17" fillId="0" borderId="0" xfId="0" applyFont="1" applyFill="1"/>
    <xf numFmtId="176" fontId="17" fillId="0" borderId="0" xfId="0" applyNumberFormat="1" applyFont="1" applyFill="1" applyAlignment="1">
      <alignment horizontal="right"/>
    </xf>
    <xf numFmtId="49" fontId="17" fillId="0" borderId="0" xfId="0" applyNumberFormat="1" applyFont="1" applyFill="1" applyAlignment="1">
      <alignment horizontal="left"/>
    </xf>
    <xf numFmtId="0" fontId="18" fillId="0" borderId="0" xfId="0" applyFont="1" applyFill="1" applyAlignment="1">
      <alignment vertical="center"/>
    </xf>
    <xf numFmtId="0" fontId="18" fillId="0" borderId="0" xfId="0" applyFont="1" applyFill="1"/>
    <xf numFmtId="0" fontId="15" fillId="0" borderId="68" xfId="0" applyFont="1" applyBorder="1" applyAlignment="1">
      <alignment vertical="center"/>
    </xf>
    <xf numFmtId="0" fontId="13" fillId="0" borderId="47" xfId="0" applyNumberFormat="1" applyFont="1" applyBorder="1" applyAlignment="1">
      <alignment horizontal="left" vertical="center" wrapText="1"/>
    </xf>
    <xf numFmtId="0" fontId="13" fillId="0" borderId="64" xfId="0" applyNumberFormat="1" applyFont="1" applyBorder="1" applyAlignment="1">
      <alignment horizontal="left" vertical="center" wrapText="1"/>
    </xf>
    <xf numFmtId="0" fontId="0" fillId="8" borderId="1" xfId="0" applyFill="1" applyBorder="1"/>
    <xf numFmtId="0" fontId="0" fillId="8" borderId="10" xfId="0" applyFill="1" applyBorder="1"/>
    <xf numFmtId="0" fontId="10" fillId="0" borderId="0" xfId="0" applyFont="1" applyBorder="1"/>
    <xf numFmtId="0" fontId="0" fillId="0" borderId="11" xfId="0" applyBorder="1" applyAlignment="1">
      <alignment horizontal="center"/>
    </xf>
    <xf numFmtId="0" fontId="0" fillId="0" borderId="44" xfId="0" applyBorder="1" applyAlignment="1">
      <alignment wrapText="1"/>
    </xf>
    <xf numFmtId="0" fontId="0" fillId="0" borderId="52" xfId="0" applyBorder="1" applyAlignment="1">
      <alignment wrapText="1"/>
    </xf>
    <xf numFmtId="0" fontId="0" fillId="0" borderId="45" xfId="0" applyFill="1" applyBorder="1"/>
    <xf numFmtId="0" fontId="0" fillId="2" borderId="44" xfId="0" applyFill="1" applyBorder="1"/>
    <xf numFmtId="0" fontId="0" fillId="3" borderId="44" xfId="0" applyFill="1" applyBorder="1"/>
    <xf numFmtId="3" fontId="13" fillId="0" borderId="12" xfId="1" applyNumberFormat="1" applyFont="1" applyBorder="1" applyAlignment="1">
      <alignment horizontal="center" vertical="center"/>
    </xf>
    <xf numFmtId="0" fontId="0" fillId="9" borderId="9" xfId="0" applyFill="1" applyBorder="1"/>
    <xf numFmtId="0" fontId="0" fillId="0" borderId="1" xfId="0" applyBorder="1" applyAlignment="1">
      <alignment wrapText="1"/>
    </xf>
    <xf numFmtId="0" fontId="0" fillId="0" borderId="10" xfId="0" applyBorder="1" applyAlignment="1">
      <alignment wrapText="1"/>
    </xf>
    <xf numFmtId="0" fontId="0" fillId="0" borderId="38" xfId="0" applyBorder="1" applyAlignment="1">
      <alignment horizontal="center"/>
    </xf>
    <xf numFmtId="0" fontId="0" fillId="0" borderId="38" xfId="0" applyBorder="1" applyAlignment="1">
      <alignment wrapText="1"/>
    </xf>
    <xf numFmtId="0" fontId="0" fillId="0" borderId="39" xfId="0" applyBorder="1" applyAlignment="1">
      <alignment wrapText="1"/>
    </xf>
    <xf numFmtId="0" fontId="0" fillId="0" borderId="44" xfId="0" applyBorder="1" applyAlignment="1">
      <alignment horizontal="center"/>
    </xf>
    <xf numFmtId="0" fontId="19" fillId="0" borderId="0" xfId="0" applyFont="1"/>
    <xf numFmtId="0" fontId="19" fillId="0" borderId="0" xfId="0" applyFont="1" applyBorder="1"/>
    <xf numFmtId="0" fontId="20" fillId="0" borderId="0" xfId="0" applyFont="1" applyAlignment="1">
      <alignment vertical="center"/>
    </xf>
    <xf numFmtId="0" fontId="19" fillId="0" borderId="0" xfId="0" applyFont="1" applyBorder="1" applyAlignment="1">
      <alignment vertical="center"/>
    </xf>
    <xf numFmtId="0" fontId="21" fillId="0" borderId="0" xfId="0" applyFont="1" applyBorder="1" applyAlignment="1">
      <alignment vertical="center"/>
    </xf>
    <xf numFmtId="0" fontId="21" fillId="0" borderId="0" xfId="0" applyFont="1" applyAlignment="1">
      <alignment vertical="center"/>
    </xf>
    <xf numFmtId="0" fontId="0" fillId="0" borderId="0" xfId="0" applyAlignment="1"/>
    <xf numFmtId="0" fontId="4" fillId="0" borderId="69" xfId="0" applyFont="1" applyFill="1" applyBorder="1" applyAlignment="1">
      <alignment vertical="center"/>
    </xf>
    <xf numFmtId="0" fontId="4" fillId="0" borderId="70" xfId="0" applyFont="1" applyFill="1" applyBorder="1" applyAlignment="1">
      <alignment vertical="center"/>
    </xf>
    <xf numFmtId="0" fontId="4" fillId="0" borderId="74" xfId="0" applyFont="1" applyFill="1" applyBorder="1" applyAlignment="1">
      <alignment vertical="center"/>
    </xf>
    <xf numFmtId="0" fontId="4" fillId="0" borderId="54" xfId="0" applyFont="1" applyFill="1" applyBorder="1" applyAlignment="1">
      <alignment vertical="center"/>
    </xf>
    <xf numFmtId="0" fontId="4" fillId="0" borderId="74" xfId="0" applyFont="1" applyBorder="1" applyAlignment="1">
      <alignment vertical="center"/>
    </xf>
    <xf numFmtId="0" fontId="4" fillId="0" borderId="54" xfId="0" applyFont="1" applyBorder="1" applyAlignment="1">
      <alignment vertical="center"/>
    </xf>
    <xf numFmtId="0" fontId="4" fillId="0" borderId="62" xfId="0" applyFont="1" applyBorder="1" applyAlignment="1">
      <alignment vertical="center"/>
    </xf>
    <xf numFmtId="0" fontId="4" fillId="0" borderId="75" xfId="0" applyFont="1" applyBorder="1" applyAlignment="1">
      <alignment vertical="center"/>
    </xf>
    <xf numFmtId="0" fontId="0" fillId="0" borderId="36" xfId="0" applyFill="1" applyBorder="1"/>
    <xf numFmtId="0" fontId="0" fillId="2" borderId="46" xfId="0" applyFill="1" applyBorder="1"/>
    <xf numFmtId="0" fontId="13" fillId="0" borderId="56" xfId="0" applyFont="1" applyBorder="1" applyAlignment="1">
      <alignment horizontal="center" vertical="center"/>
    </xf>
    <xf numFmtId="0" fontId="13" fillId="0" borderId="66" xfId="0" applyFont="1" applyBorder="1" applyAlignment="1">
      <alignment horizontal="left" vertical="center" wrapText="1"/>
    </xf>
    <xf numFmtId="3" fontId="13" fillId="0" borderId="4" xfId="1" applyNumberFormat="1" applyFont="1" applyBorder="1" applyAlignment="1">
      <alignment horizontal="center" vertical="center"/>
    </xf>
    <xf numFmtId="177" fontId="13" fillId="0" borderId="60" xfId="1" applyNumberFormat="1" applyFont="1" applyBorder="1" applyAlignment="1">
      <alignment horizontal="left" vertical="center"/>
    </xf>
    <xf numFmtId="0" fontId="13" fillId="0" borderId="16" xfId="0" applyFont="1" applyBorder="1" applyAlignment="1">
      <alignment horizontal="left" vertical="center" wrapText="1"/>
    </xf>
    <xf numFmtId="0" fontId="12" fillId="0" borderId="69" xfId="0" applyFont="1" applyBorder="1" applyAlignment="1">
      <alignment horizontal="left" vertical="center" wrapText="1"/>
    </xf>
    <xf numFmtId="0" fontId="12" fillId="0" borderId="61" xfId="0" applyFont="1" applyBorder="1" applyAlignment="1">
      <alignment horizontal="left" vertical="center" wrapText="1"/>
    </xf>
    <xf numFmtId="177" fontId="13" fillId="0" borderId="14" xfId="1" applyNumberFormat="1" applyFont="1" applyBorder="1" applyAlignment="1">
      <alignment horizontal="left" vertical="center"/>
    </xf>
    <xf numFmtId="3" fontId="13" fillId="0" borderId="67" xfId="1" applyNumberFormat="1" applyFont="1" applyBorder="1" applyAlignment="1">
      <alignment horizontal="right" vertical="center"/>
    </xf>
    <xf numFmtId="177" fontId="13" fillId="0" borderId="15" xfId="1" applyNumberFormat="1" applyFont="1" applyBorder="1" applyAlignment="1">
      <alignment horizontal="left" vertical="center"/>
    </xf>
    <xf numFmtId="179" fontId="13" fillId="0" borderId="14" xfId="1" applyNumberFormat="1" applyFont="1" applyBorder="1" applyAlignment="1">
      <alignment horizontal="left" vertical="center"/>
    </xf>
    <xf numFmtId="179" fontId="13" fillId="0" borderId="60" xfId="1" applyNumberFormat="1" applyFont="1" applyBorder="1" applyAlignment="1">
      <alignment horizontal="left" vertical="center"/>
    </xf>
    <xf numFmtId="179" fontId="13" fillId="0" borderId="15" xfId="1" applyNumberFormat="1" applyFont="1" applyBorder="1" applyAlignment="1">
      <alignment horizontal="left" vertical="center"/>
    </xf>
    <xf numFmtId="3" fontId="13" fillId="0" borderId="19" xfId="1" applyNumberFormat="1" applyFont="1" applyBorder="1" applyAlignment="1">
      <alignment horizontal="right" vertical="center"/>
    </xf>
    <xf numFmtId="3" fontId="13" fillId="0" borderId="18" xfId="1" applyNumberFormat="1" applyFont="1" applyBorder="1" applyAlignment="1">
      <alignment horizontal="right" vertical="center"/>
    </xf>
    <xf numFmtId="0" fontId="12" fillId="0" borderId="65" xfId="0" applyFont="1" applyBorder="1" applyAlignment="1">
      <alignment horizontal="left" vertical="center" wrapText="1"/>
    </xf>
    <xf numFmtId="0" fontId="12" fillId="0" borderId="77" xfId="0" applyFont="1" applyBorder="1" applyAlignment="1">
      <alignment horizontal="left" vertical="center" wrapText="1"/>
    </xf>
    <xf numFmtId="0" fontId="22" fillId="0" borderId="0" xfId="0" applyFont="1" applyAlignment="1">
      <alignment vertical="center"/>
    </xf>
    <xf numFmtId="0" fontId="23" fillId="0" borderId="0" xfId="0" applyFont="1" applyAlignment="1">
      <alignment vertical="center"/>
    </xf>
    <xf numFmtId="179" fontId="13" fillId="0" borderId="14" xfId="1" applyNumberFormat="1" applyFont="1" applyBorder="1" applyAlignment="1">
      <alignment horizontal="left" vertical="center"/>
    </xf>
    <xf numFmtId="179" fontId="13" fillId="0" borderId="15" xfId="1" applyNumberFormat="1" applyFont="1" applyBorder="1" applyAlignment="1">
      <alignment horizontal="left" vertical="center"/>
    </xf>
    <xf numFmtId="3" fontId="13" fillId="0" borderId="19" xfId="1" applyNumberFormat="1" applyFont="1" applyBorder="1" applyAlignment="1">
      <alignment horizontal="right" vertical="center"/>
    </xf>
    <xf numFmtId="3" fontId="13" fillId="0" borderId="18" xfId="1" applyNumberFormat="1" applyFont="1" applyBorder="1" applyAlignment="1">
      <alignment horizontal="right" vertical="center"/>
    </xf>
    <xf numFmtId="0" fontId="0" fillId="2" borderId="18" xfId="0" applyFill="1" applyBorder="1" applyAlignment="1"/>
    <xf numFmtId="0" fontId="0" fillId="2" borderId="34" xfId="0" applyFill="1" applyBorder="1" applyAlignment="1"/>
    <xf numFmtId="0" fontId="0" fillId="2" borderId="14" xfId="0" applyFill="1" applyBorder="1" applyAlignment="1"/>
    <xf numFmtId="0" fontId="0" fillId="2" borderId="1" xfId="0" applyFill="1" applyBorder="1" applyAlignment="1"/>
    <xf numFmtId="0" fontId="0" fillId="2" borderId="35" xfId="0" applyFill="1" applyBorder="1" applyAlignment="1">
      <alignment vertical="top"/>
    </xf>
    <xf numFmtId="0" fontId="0" fillId="2" borderId="48" xfId="0" applyFill="1" applyBorder="1" applyAlignment="1">
      <alignment vertical="top"/>
    </xf>
    <xf numFmtId="0" fontId="0" fillId="2" borderId="23" xfId="0" applyFill="1" applyBorder="1" applyAlignment="1">
      <alignment vertical="top"/>
    </xf>
    <xf numFmtId="0" fontId="0" fillId="2" borderId="49" xfId="0" applyFill="1" applyBorder="1" applyAlignment="1">
      <alignment vertical="top"/>
    </xf>
    <xf numFmtId="0" fontId="0" fillId="2" borderId="0" xfId="0" applyFill="1" applyBorder="1" applyAlignment="1">
      <alignment vertical="top"/>
    </xf>
    <xf numFmtId="0" fontId="0" fillId="2" borderId="50" xfId="0" applyFill="1" applyBorder="1" applyAlignment="1">
      <alignment vertical="top"/>
    </xf>
    <xf numFmtId="0" fontId="0" fillId="2" borderId="49" xfId="0" applyFill="1" applyBorder="1" applyAlignment="1"/>
    <xf numFmtId="0" fontId="0" fillId="2" borderId="0" xfId="0" applyFill="1" applyBorder="1" applyAlignment="1"/>
    <xf numFmtId="0" fontId="0" fillId="2" borderId="50" xfId="0" applyFill="1" applyBorder="1" applyAlignment="1"/>
    <xf numFmtId="0" fontId="0" fillId="2" borderId="0" xfId="0" applyFill="1" applyAlignment="1"/>
    <xf numFmtId="0" fontId="0" fillId="2" borderId="17" xfId="0" applyFill="1" applyBorder="1" applyAlignment="1"/>
    <xf numFmtId="0" fontId="0" fillId="2" borderId="47" xfId="0" applyFill="1" applyBorder="1" applyAlignment="1"/>
    <xf numFmtId="0" fontId="0" fillId="2" borderId="13" xfId="0" applyFill="1" applyBorder="1" applyAlignment="1"/>
    <xf numFmtId="0" fontId="0" fillId="2" borderId="1" xfId="0" applyFill="1" applyBorder="1" applyAlignment="1">
      <alignment vertical="top"/>
    </xf>
    <xf numFmtId="0" fontId="0" fillId="2" borderId="42" xfId="0" applyFill="1" applyBorder="1" applyAlignment="1">
      <alignment horizontal="center"/>
    </xf>
    <xf numFmtId="0" fontId="0" fillId="2" borderId="51" xfId="0" applyFill="1" applyBorder="1" applyAlignment="1">
      <alignment horizontal="center"/>
    </xf>
    <xf numFmtId="0" fontId="0" fillId="2" borderId="39" xfId="0" applyFill="1" applyBorder="1" applyAlignment="1">
      <alignment horizontal="center"/>
    </xf>
    <xf numFmtId="0" fontId="0" fillId="2" borderId="65" xfId="0" applyFill="1" applyBorder="1" applyAlignment="1">
      <alignment horizontal="center"/>
    </xf>
    <xf numFmtId="0" fontId="0" fillId="2" borderId="40" xfId="0" applyFill="1" applyBorder="1" applyAlignment="1">
      <alignment horizontal="center"/>
    </xf>
    <xf numFmtId="0" fontId="0" fillId="2" borderId="69" xfId="0" applyFill="1" applyBorder="1" applyAlignment="1">
      <alignment horizontal="center"/>
    </xf>
    <xf numFmtId="0" fontId="0" fillId="2" borderId="60" xfId="0" applyFill="1" applyBorder="1" applyAlignment="1">
      <alignment horizontal="center"/>
    </xf>
    <xf numFmtId="0" fontId="0" fillId="2" borderId="70" xfId="0" applyFill="1" applyBorder="1" applyAlignment="1">
      <alignment horizontal="center"/>
    </xf>
    <xf numFmtId="0" fontId="0" fillId="2" borderId="71" xfId="0" applyFill="1" applyBorder="1" applyAlignment="1">
      <alignment horizontal="center"/>
    </xf>
    <xf numFmtId="0" fontId="0" fillId="2" borderId="50" xfId="0" applyFill="1" applyBorder="1" applyAlignment="1">
      <alignment horizontal="center"/>
    </xf>
    <xf numFmtId="0" fontId="0" fillId="2" borderId="72" xfId="0" applyFill="1" applyBorder="1" applyAlignment="1">
      <alignment horizontal="center"/>
    </xf>
    <xf numFmtId="0" fontId="0" fillId="2" borderId="58" xfId="0" applyFill="1" applyBorder="1" applyAlignment="1">
      <alignment horizontal="center" wrapText="1"/>
    </xf>
    <xf numFmtId="0" fontId="0" fillId="2" borderId="38" xfId="0" applyFill="1" applyBorder="1" applyAlignment="1">
      <alignment horizontal="center" wrapText="1"/>
    </xf>
    <xf numFmtId="0" fontId="0" fillId="2" borderId="46" xfId="0" applyFill="1" applyBorder="1" applyAlignment="1">
      <alignment horizontal="center" wrapText="1"/>
    </xf>
    <xf numFmtId="0" fontId="0" fillId="0" borderId="49" xfId="0" applyBorder="1" applyAlignment="1"/>
    <xf numFmtId="0" fontId="0" fillId="0" borderId="0" xfId="0" applyAlignment="1"/>
    <xf numFmtId="0" fontId="0" fillId="2" borderId="5" xfId="0" applyFill="1" applyBorder="1" applyAlignment="1">
      <alignment horizontal="center"/>
    </xf>
    <xf numFmtId="0" fontId="0" fillId="2" borderId="10" xfId="0" applyFill="1" applyBorder="1" applyAlignment="1">
      <alignment horizontal="center"/>
    </xf>
    <xf numFmtId="0" fontId="0" fillId="2" borderId="3" xfId="0" applyFill="1" applyBorder="1" applyAlignment="1">
      <alignment horizontal="center"/>
    </xf>
    <xf numFmtId="0" fontId="0" fillId="2" borderId="9" xfId="0" applyFill="1" applyBorder="1" applyAlignment="1">
      <alignment horizontal="center"/>
    </xf>
    <xf numFmtId="0" fontId="0" fillId="2" borderId="4" xfId="0" applyFill="1" applyBorder="1" applyAlignment="1">
      <alignment horizontal="center" wrapText="1"/>
    </xf>
    <xf numFmtId="0" fontId="0" fillId="2" borderId="1" xfId="0" applyFill="1" applyBorder="1" applyAlignment="1">
      <alignment horizontal="center" wrapText="1"/>
    </xf>
    <xf numFmtId="0" fontId="0" fillId="2" borderId="4" xfId="0" applyFill="1" applyBorder="1" applyAlignment="1">
      <alignment horizontal="center"/>
    </xf>
    <xf numFmtId="179" fontId="13" fillId="0" borderId="63" xfId="1" applyNumberFormat="1" applyFont="1" applyBorder="1" applyAlignment="1">
      <alignment horizontal="left" vertical="center"/>
    </xf>
    <xf numFmtId="179" fontId="13" fillId="0" borderId="15" xfId="1" applyNumberFormat="1" applyFont="1" applyBorder="1" applyAlignment="1">
      <alignment horizontal="left" vertical="center"/>
    </xf>
    <xf numFmtId="3" fontId="13" fillId="0" borderId="19" xfId="1" applyNumberFormat="1" applyFont="1" applyBorder="1" applyAlignment="1">
      <alignment horizontal="left" vertical="center"/>
    </xf>
    <xf numFmtId="3" fontId="13" fillId="0" borderId="63" xfId="1" applyNumberFormat="1" applyFont="1" applyBorder="1" applyAlignment="1">
      <alignment horizontal="left" vertical="center"/>
    </xf>
    <xf numFmtId="3" fontId="13" fillId="0" borderId="33" xfId="1" applyNumberFormat="1" applyFont="1" applyBorder="1" applyAlignment="1">
      <alignment horizontal="left" vertical="center"/>
    </xf>
    <xf numFmtId="179" fontId="13" fillId="0" borderId="34" xfId="1" applyNumberFormat="1" applyFont="1" applyBorder="1" applyAlignment="1">
      <alignment horizontal="left" vertical="center"/>
    </xf>
    <xf numFmtId="179" fontId="13" fillId="0" borderId="14" xfId="1" applyNumberFormat="1" applyFont="1" applyBorder="1" applyAlignment="1">
      <alignment horizontal="left" vertical="center"/>
    </xf>
    <xf numFmtId="3" fontId="13" fillId="0" borderId="18" xfId="1" applyNumberFormat="1" applyFont="1" applyBorder="1" applyAlignment="1">
      <alignment horizontal="left" vertical="center"/>
    </xf>
    <xf numFmtId="3" fontId="13" fillId="0" borderId="34" xfId="1" applyNumberFormat="1" applyFont="1" applyBorder="1" applyAlignment="1">
      <alignment horizontal="left" vertical="center"/>
    </xf>
    <xf numFmtId="3" fontId="13" fillId="0" borderId="24" xfId="1" applyNumberFormat="1" applyFont="1" applyBorder="1" applyAlignment="1">
      <alignment horizontal="left" vertical="center"/>
    </xf>
    <xf numFmtId="3" fontId="13" fillId="0" borderId="76" xfId="1" applyNumberFormat="1" applyFont="1" applyBorder="1" applyAlignment="1">
      <alignment horizontal="right" vertical="center"/>
    </xf>
    <xf numFmtId="3" fontId="14" fillId="0" borderId="64" xfId="0" applyNumberFormat="1" applyFont="1" applyBorder="1" applyAlignment="1">
      <alignment horizontal="right" vertical="center"/>
    </xf>
    <xf numFmtId="3" fontId="14" fillId="0" borderId="72" xfId="0" applyNumberFormat="1" applyFont="1" applyBorder="1" applyAlignment="1">
      <alignment horizontal="right" vertical="center"/>
    </xf>
    <xf numFmtId="3" fontId="13" fillId="0" borderId="17" xfId="1" applyNumberFormat="1" applyFont="1" applyBorder="1" applyAlignment="1">
      <alignment horizontal="right" vertical="center"/>
    </xf>
    <xf numFmtId="3" fontId="14" fillId="0" borderId="47" xfId="0" applyNumberFormat="1" applyFont="1" applyBorder="1" applyAlignment="1">
      <alignment horizontal="right" vertical="center"/>
    </xf>
    <xf numFmtId="3" fontId="14" fillId="0" borderId="13" xfId="0" applyNumberFormat="1" applyFont="1" applyBorder="1" applyAlignment="1">
      <alignment horizontal="right" vertical="center"/>
    </xf>
    <xf numFmtId="177" fontId="13" fillId="0" borderId="34" xfId="1" applyNumberFormat="1" applyFont="1" applyBorder="1" applyAlignment="1">
      <alignment horizontal="left" vertical="center"/>
    </xf>
    <xf numFmtId="177" fontId="13" fillId="0" borderId="14" xfId="1" applyNumberFormat="1" applyFont="1" applyBorder="1" applyAlignment="1">
      <alignment horizontal="left" vertical="center"/>
    </xf>
    <xf numFmtId="0" fontId="13" fillId="0" borderId="56" xfId="0" applyFont="1" applyBorder="1" applyAlignment="1">
      <alignment horizontal="center" vertical="center"/>
    </xf>
    <xf numFmtId="0" fontId="13" fillId="0" borderId="68" xfId="0" applyFont="1" applyBorder="1" applyAlignment="1">
      <alignment horizontal="center" vertical="center"/>
    </xf>
    <xf numFmtId="0" fontId="13" fillId="0" borderId="73" xfId="0" applyFont="1" applyBorder="1" applyAlignment="1">
      <alignment horizontal="center" vertical="center"/>
    </xf>
    <xf numFmtId="179" fontId="13" fillId="0" borderId="60" xfId="1" applyNumberFormat="1" applyFont="1" applyBorder="1" applyAlignment="1">
      <alignment horizontal="left" vertical="center"/>
    </xf>
    <xf numFmtId="179" fontId="13" fillId="0" borderId="71" xfId="1" applyNumberFormat="1" applyFont="1" applyBorder="1" applyAlignment="1">
      <alignment horizontal="left" vertical="center"/>
    </xf>
    <xf numFmtId="3" fontId="13" fillId="0" borderId="67" xfId="1" applyNumberFormat="1" applyFont="1" applyBorder="1" applyAlignment="1">
      <alignment horizontal="right" vertical="center"/>
    </xf>
    <xf numFmtId="3" fontId="14" fillId="0" borderId="66" xfId="0" applyNumberFormat="1" applyFont="1" applyBorder="1" applyAlignment="1">
      <alignment horizontal="right" vertical="center"/>
    </xf>
    <xf numFmtId="3" fontId="14" fillId="0" borderId="16" xfId="0" applyNumberFormat="1" applyFont="1" applyBorder="1" applyAlignment="1">
      <alignment horizontal="right" vertical="center"/>
    </xf>
    <xf numFmtId="0" fontId="7" fillId="0" borderId="64" xfId="0" applyFont="1" applyBorder="1" applyAlignment="1">
      <alignment horizontal="right" vertical="center"/>
    </xf>
    <xf numFmtId="0" fontId="12" fillId="0" borderId="56" xfId="0" applyFont="1" applyBorder="1" applyAlignment="1">
      <alignment horizontal="center" vertical="center"/>
    </xf>
    <xf numFmtId="0" fontId="12" fillId="0" borderId="68" xfId="0" applyFont="1" applyBorder="1" applyAlignment="1">
      <alignment horizontal="center" vertical="center"/>
    </xf>
    <xf numFmtId="0" fontId="12" fillId="0" borderId="26" xfId="0" applyFont="1" applyBorder="1" applyAlignment="1">
      <alignment horizontal="center" vertical="center"/>
    </xf>
    <xf numFmtId="177" fontId="13" fillId="0" borderId="66" xfId="1" applyNumberFormat="1" applyFont="1" applyBorder="1" applyAlignment="1">
      <alignment horizontal="left" vertical="center"/>
    </xf>
    <xf numFmtId="177" fontId="13" fillId="0" borderId="16" xfId="1" applyNumberFormat="1" applyFont="1" applyBorder="1" applyAlignment="1">
      <alignment horizontal="left" vertical="center"/>
    </xf>
    <xf numFmtId="3" fontId="13" fillId="0" borderId="67" xfId="1" applyNumberFormat="1" applyFont="1" applyBorder="1" applyAlignment="1">
      <alignment horizontal="left" vertical="center"/>
    </xf>
    <xf numFmtId="3" fontId="13" fillId="0" borderId="66" xfId="1" applyNumberFormat="1" applyFont="1" applyBorder="1" applyAlignment="1">
      <alignment horizontal="left" vertical="center"/>
    </xf>
    <xf numFmtId="3" fontId="13" fillId="0" borderId="40" xfId="1" applyNumberFormat="1" applyFont="1" applyBorder="1" applyAlignment="1">
      <alignment horizontal="left" vertical="center"/>
    </xf>
    <xf numFmtId="177" fontId="13" fillId="0" borderId="63" xfId="1" applyNumberFormat="1" applyFont="1" applyBorder="1" applyAlignment="1">
      <alignment horizontal="left" vertical="center"/>
    </xf>
    <xf numFmtId="177" fontId="13" fillId="0" borderId="15" xfId="1" applyNumberFormat="1" applyFont="1" applyBorder="1" applyAlignment="1">
      <alignment horizontal="left" vertical="center"/>
    </xf>
    <xf numFmtId="0" fontId="10" fillId="0" borderId="48" xfId="0" applyFont="1" applyBorder="1" applyAlignment="1">
      <alignment horizontal="left"/>
    </xf>
    <xf numFmtId="0" fontId="10" fillId="0" borderId="0" xfId="0" applyFont="1" applyBorder="1" applyAlignment="1">
      <alignment horizontal="left"/>
    </xf>
    <xf numFmtId="0" fontId="11" fillId="0" borderId="0" xfId="0" applyFont="1" applyBorder="1" applyAlignment="1">
      <alignment horizontal="left"/>
    </xf>
    <xf numFmtId="58" fontId="10" fillId="0" borderId="0" xfId="0" applyNumberFormat="1" applyFont="1" applyAlignment="1">
      <alignment horizontal="left"/>
    </xf>
    <xf numFmtId="0" fontId="13" fillId="0" borderId="68" xfId="0" applyFont="1" applyBorder="1" applyAlignment="1">
      <alignment horizontal="left" vertical="center"/>
    </xf>
    <xf numFmtId="0" fontId="13" fillId="0" borderId="73" xfId="0" applyFont="1" applyBorder="1" applyAlignment="1">
      <alignment horizontal="left" vertical="center"/>
    </xf>
    <xf numFmtId="0" fontId="15" fillId="0" borderId="68" xfId="0" applyFont="1" applyBorder="1" applyAlignment="1">
      <alignment horizontal="left" vertical="center"/>
    </xf>
    <xf numFmtId="0" fontId="15" fillId="0" borderId="26" xfId="0" applyFont="1" applyBorder="1" applyAlignment="1">
      <alignment horizontal="left" vertical="center"/>
    </xf>
    <xf numFmtId="0" fontId="13" fillId="0" borderId="67" xfId="0" applyFont="1" applyBorder="1" applyAlignment="1">
      <alignment horizontal="center" vertical="center"/>
    </xf>
    <xf numFmtId="0" fontId="13" fillId="0" borderId="66" xfId="0" applyFont="1" applyBorder="1" applyAlignment="1">
      <alignment horizontal="center" vertical="center"/>
    </xf>
    <xf numFmtId="0" fontId="13" fillId="0" borderId="16" xfId="0" applyFont="1" applyBorder="1" applyAlignment="1">
      <alignment horizontal="center" vertical="center"/>
    </xf>
    <xf numFmtId="0" fontId="12" fillId="0" borderId="67" xfId="0" applyFont="1" applyBorder="1" applyAlignment="1">
      <alignment horizontal="center" vertical="center"/>
    </xf>
    <xf numFmtId="0" fontId="12" fillId="0" borderId="40" xfId="0" applyFont="1" applyBorder="1" applyAlignment="1">
      <alignment horizontal="center" vertical="center"/>
    </xf>
    <xf numFmtId="3" fontId="13" fillId="0" borderId="1" xfId="1" applyNumberFormat="1" applyFont="1" applyBorder="1" applyAlignment="1">
      <alignment horizontal="right" vertical="center"/>
    </xf>
    <xf numFmtId="3" fontId="14" fillId="0" borderId="1" xfId="0" applyNumberFormat="1" applyFont="1" applyBorder="1" applyAlignment="1">
      <alignment horizontal="right" vertical="center"/>
    </xf>
    <xf numFmtId="3" fontId="13" fillId="0" borderId="49" xfId="1" applyNumberFormat="1" applyFont="1" applyBorder="1" applyAlignment="1">
      <alignment horizontal="left" vertical="center"/>
    </xf>
    <xf numFmtId="3" fontId="13" fillId="0" borderId="54" xfId="1" applyNumberFormat="1" applyFont="1" applyBorder="1" applyAlignment="1">
      <alignment horizontal="left" vertical="center"/>
    </xf>
    <xf numFmtId="3" fontId="13" fillId="0" borderId="12" xfId="1" applyNumberFormat="1" applyFont="1" applyBorder="1" applyAlignment="1">
      <alignment horizontal="right" vertical="center"/>
    </xf>
    <xf numFmtId="3" fontId="14" fillId="0" borderId="12" xfId="0" applyNumberFormat="1" applyFont="1" applyBorder="1" applyAlignment="1">
      <alignment horizontal="right" vertical="center"/>
    </xf>
  </cellXfs>
  <cellStyles count="4">
    <cellStyle name="桁区切り" xfId="1" builtinId="6"/>
    <cellStyle name="標準" xfId="0" builtinId="0"/>
    <cellStyle name="標準 2" xfId="2"/>
    <cellStyle name="標準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2"/>
  <dimension ref="A1:AA62"/>
  <sheetViews>
    <sheetView workbookViewId="0">
      <selection activeCell="I1" sqref="I1"/>
    </sheetView>
  </sheetViews>
  <sheetFormatPr defaultRowHeight="13.5"/>
  <cols>
    <col min="1" max="1" width="21.75" customWidth="1"/>
    <col min="2" max="2" width="31.375" customWidth="1"/>
    <col min="3" max="3" width="4.25" customWidth="1"/>
    <col min="4" max="4" width="2.875" bestFit="1" customWidth="1"/>
    <col min="5" max="5" width="6" style="54" customWidth="1"/>
    <col min="6" max="6" width="6" customWidth="1"/>
    <col min="7" max="7" width="3.5" bestFit="1" customWidth="1"/>
    <col min="8" max="8" width="6" style="54" customWidth="1"/>
    <col min="9" max="9" width="7.125" customWidth="1"/>
    <col min="10" max="10" width="3.125" customWidth="1"/>
    <col min="11" max="11" width="14.125" bestFit="1" customWidth="1"/>
    <col min="12" max="12" width="2.75" bestFit="1" customWidth="1"/>
    <col min="13" max="13" width="12.875" customWidth="1"/>
    <col min="14" max="14" width="2.875" bestFit="1" customWidth="1"/>
    <col min="15" max="15" width="2.875" customWidth="1"/>
    <col min="16" max="16" width="5.25" bestFit="1" customWidth="1"/>
    <col min="17" max="17" width="10.875" bestFit="1" customWidth="1"/>
    <col min="18" max="18" width="36.25" customWidth="1"/>
    <col min="19" max="19" width="1.875" customWidth="1"/>
    <col min="20" max="20" width="14.125" bestFit="1" customWidth="1"/>
    <col min="21" max="21" width="3.875" bestFit="1" customWidth="1"/>
    <col min="22" max="22" width="13.375" customWidth="1"/>
    <col min="24" max="24" width="3.375" customWidth="1"/>
    <col min="25" max="25" width="5.25" bestFit="1" customWidth="1"/>
    <col min="26" max="26" width="12" customWidth="1"/>
    <col min="27" max="27" width="35.5" customWidth="1"/>
  </cols>
  <sheetData>
    <row r="1" spans="1:27" ht="26.25" customHeight="1" thickBot="1">
      <c r="A1" s="92" t="s">
        <v>151</v>
      </c>
    </row>
    <row r="2" spans="1:27" ht="13.5" customHeight="1" thickBot="1">
      <c r="A2" s="56" t="s">
        <v>1</v>
      </c>
      <c r="B2" s="57" t="s">
        <v>64</v>
      </c>
      <c r="C2" t="s">
        <v>2</v>
      </c>
      <c r="F2" t="s">
        <v>75</v>
      </c>
      <c r="J2" t="s">
        <v>3</v>
      </c>
      <c r="S2" t="s">
        <v>127</v>
      </c>
    </row>
    <row r="3" spans="1:27" ht="28.5" customHeight="1" thickBot="1">
      <c r="A3" s="58"/>
      <c r="B3" s="96"/>
      <c r="D3" s="66" t="s">
        <v>18</v>
      </c>
      <c r="E3" s="67">
        <v>1.88</v>
      </c>
      <c r="F3" s="24"/>
      <c r="G3" s="66">
        <v>1</v>
      </c>
      <c r="H3" s="67">
        <v>13.5</v>
      </c>
      <c r="K3" s="71" t="s">
        <v>78</v>
      </c>
      <c r="L3" s="71" t="s">
        <v>80</v>
      </c>
      <c r="M3" s="286" t="s">
        <v>81</v>
      </c>
      <c r="N3" s="287"/>
      <c r="O3" s="287"/>
      <c r="P3" s="287"/>
      <c r="Q3" s="288"/>
      <c r="T3" s="71" t="s">
        <v>79</v>
      </c>
      <c r="U3" s="71" t="s">
        <v>80</v>
      </c>
      <c r="V3" s="289" t="s">
        <v>82</v>
      </c>
      <c r="W3" s="289"/>
      <c r="X3" s="289"/>
      <c r="Y3" s="289"/>
      <c r="Z3" s="289"/>
    </row>
    <row r="4" spans="1:27" ht="14.25" thickBot="1">
      <c r="A4" s="59"/>
      <c r="B4" s="55"/>
      <c r="D4" s="68" t="s">
        <v>19</v>
      </c>
      <c r="E4" s="69">
        <v>1.38</v>
      </c>
      <c r="F4" s="24"/>
      <c r="G4" s="66">
        <v>2</v>
      </c>
      <c r="H4" s="67">
        <v>9.75</v>
      </c>
      <c r="K4" s="71" t="s">
        <v>85</v>
      </c>
      <c r="L4" s="71" t="s">
        <v>244</v>
      </c>
      <c r="M4" s="290" t="s">
        <v>61</v>
      </c>
      <c r="N4" s="291"/>
      <c r="O4" s="291"/>
      <c r="P4" s="291"/>
      <c r="Q4" s="292"/>
      <c r="T4" s="71" t="s">
        <v>83</v>
      </c>
      <c r="U4" s="71" t="s">
        <v>244</v>
      </c>
      <c r="V4" s="303" t="s">
        <v>61</v>
      </c>
      <c r="W4" s="303"/>
      <c r="X4" s="303"/>
      <c r="Y4" s="303"/>
      <c r="Z4" s="303"/>
    </row>
    <row r="5" spans="1:27" ht="14.25" thickBot="1">
      <c r="A5" s="59"/>
      <c r="B5" s="55"/>
      <c r="D5" s="68" t="s">
        <v>20</v>
      </c>
      <c r="E5" s="69">
        <v>1.38</v>
      </c>
      <c r="F5" s="24"/>
      <c r="G5" s="66">
        <v>3</v>
      </c>
      <c r="H5" s="67">
        <v>38.25</v>
      </c>
      <c r="K5" s="71" t="s">
        <v>84</v>
      </c>
      <c r="L5" s="71" t="s">
        <v>245</v>
      </c>
      <c r="M5" s="293"/>
      <c r="N5" s="294"/>
      <c r="O5" s="294"/>
      <c r="P5" s="294"/>
      <c r="Q5" s="295"/>
      <c r="T5" s="71" t="s">
        <v>84</v>
      </c>
      <c r="U5" s="71" t="s">
        <v>245</v>
      </c>
      <c r="V5" s="303"/>
      <c r="W5" s="303"/>
      <c r="X5" s="303"/>
      <c r="Y5" s="303"/>
      <c r="Z5" s="303"/>
    </row>
    <row r="6" spans="1:27" ht="14.25" thickBot="1">
      <c r="A6" s="58" t="s">
        <v>62</v>
      </c>
      <c r="B6" s="63" t="s">
        <v>128</v>
      </c>
      <c r="D6" s="68" t="s">
        <v>21</v>
      </c>
      <c r="E6" s="69">
        <v>1.38</v>
      </c>
      <c r="F6" s="24"/>
      <c r="G6" s="66">
        <v>4</v>
      </c>
      <c r="H6" s="69">
        <v>6.75</v>
      </c>
      <c r="K6" s="71" t="s">
        <v>45</v>
      </c>
      <c r="L6" s="71" t="s">
        <v>246</v>
      </c>
      <c r="M6" s="293"/>
      <c r="N6" s="294"/>
      <c r="O6" s="294"/>
      <c r="P6" s="294"/>
      <c r="Q6" s="295"/>
      <c r="T6" s="71" t="s">
        <v>45</v>
      </c>
      <c r="U6" s="71" t="s">
        <v>246</v>
      </c>
      <c r="V6" s="303"/>
      <c r="W6" s="303"/>
      <c r="X6" s="303"/>
      <c r="Y6" s="303"/>
      <c r="Z6" s="303"/>
    </row>
    <row r="7" spans="1:27" ht="14.25" thickBot="1">
      <c r="A7" s="59" t="s">
        <v>63</v>
      </c>
      <c r="B7" s="47" t="s">
        <v>115</v>
      </c>
      <c r="D7" s="68" t="s">
        <v>22</v>
      </c>
      <c r="E7" s="69">
        <v>1.38</v>
      </c>
      <c r="F7" s="24"/>
      <c r="G7" s="66">
        <v>5</v>
      </c>
      <c r="H7" s="69">
        <v>24.75</v>
      </c>
      <c r="K7" s="71" t="s">
        <v>46</v>
      </c>
      <c r="L7" s="71" t="s">
        <v>247</v>
      </c>
      <c r="M7" s="293"/>
      <c r="N7" s="294"/>
      <c r="O7" s="294"/>
      <c r="P7" s="294"/>
      <c r="Q7" s="295"/>
      <c r="T7" s="71" t="s">
        <v>46</v>
      </c>
      <c r="U7" s="71" t="s">
        <v>247</v>
      </c>
      <c r="V7" s="303"/>
      <c r="W7" s="303"/>
      <c r="X7" s="303"/>
      <c r="Y7" s="303"/>
      <c r="Z7" s="303"/>
    </row>
    <row r="8" spans="1:27" ht="14.25" thickBot="1">
      <c r="A8" s="59" t="s">
        <v>71</v>
      </c>
      <c r="B8" s="47" t="s">
        <v>164</v>
      </c>
      <c r="D8" s="68" t="s">
        <v>23</v>
      </c>
      <c r="E8" s="69">
        <v>1.38</v>
      </c>
      <c r="F8" s="24"/>
      <c r="G8" s="66">
        <v>6</v>
      </c>
      <c r="H8" s="69">
        <v>3.75</v>
      </c>
      <c r="K8" s="71" t="s">
        <v>95</v>
      </c>
      <c r="L8" s="71" t="s">
        <v>248</v>
      </c>
      <c r="M8" s="296"/>
      <c r="N8" s="297"/>
      <c r="O8" s="297"/>
      <c r="P8" s="297"/>
      <c r="Q8" s="298"/>
      <c r="T8" s="71" t="s">
        <v>124</v>
      </c>
      <c r="U8" s="71" t="s">
        <v>252</v>
      </c>
      <c r="V8" s="289"/>
      <c r="W8" s="289"/>
      <c r="X8" s="289"/>
      <c r="Y8" s="289"/>
      <c r="Z8" s="289"/>
    </row>
    <row r="9" spans="1:27" ht="14.25" thickBot="1">
      <c r="A9" s="59" t="s">
        <v>72</v>
      </c>
      <c r="B9" s="47" t="s">
        <v>427</v>
      </c>
      <c r="D9" s="68" t="s">
        <v>24</v>
      </c>
      <c r="E9" s="69">
        <v>8.1300000000000008</v>
      </c>
      <c r="F9" s="24"/>
      <c r="G9" s="66">
        <v>7</v>
      </c>
      <c r="H9" s="69">
        <v>4.5</v>
      </c>
      <c r="K9" s="71" t="s">
        <v>96</v>
      </c>
      <c r="L9" s="71" t="s">
        <v>249</v>
      </c>
      <c r="M9" s="296"/>
      <c r="N9" s="297"/>
      <c r="O9" s="297"/>
      <c r="P9" s="297"/>
      <c r="Q9" s="298"/>
      <c r="T9" s="71" t="s">
        <v>125</v>
      </c>
      <c r="U9" s="71" t="s">
        <v>253</v>
      </c>
      <c r="V9" s="289"/>
      <c r="W9" s="289"/>
      <c r="X9" s="289"/>
      <c r="Y9" s="289"/>
      <c r="Z9" s="289"/>
    </row>
    <row r="10" spans="1:27" ht="14.25" thickBot="1">
      <c r="A10" s="59" t="s">
        <v>69</v>
      </c>
      <c r="B10" s="47">
        <v>24</v>
      </c>
      <c r="D10" s="68" t="s">
        <v>25</v>
      </c>
      <c r="E10" s="69">
        <v>19.25</v>
      </c>
      <c r="F10" s="24"/>
      <c r="G10" s="66">
        <v>8</v>
      </c>
      <c r="H10" s="69">
        <v>21.75</v>
      </c>
      <c r="K10" s="71" t="s">
        <v>10</v>
      </c>
      <c r="L10" s="71" t="s">
        <v>250</v>
      </c>
      <c r="M10" s="296"/>
      <c r="N10" s="299"/>
      <c r="O10" s="299"/>
      <c r="P10" s="299"/>
      <c r="Q10" s="298"/>
      <c r="U10" t="s">
        <v>254</v>
      </c>
    </row>
    <row r="11" spans="1:27" ht="14.25" thickBot="1">
      <c r="A11" s="59" t="s">
        <v>65</v>
      </c>
      <c r="B11" s="47">
        <v>1</v>
      </c>
      <c r="D11" s="68" t="s">
        <v>26</v>
      </c>
      <c r="E11" s="69">
        <v>2.63</v>
      </c>
      <c r="F11" s="24"/>
      <c r="G11" s="66">
        <v>9</v>
      </c>
      <c r="H11" s="69">
        <v>21.75</v>
      </c>
      <c r="K11" s="71" t="s">
        <v>11</v>
      </c>
      <c r="L11" s="71" t="s">
        <v>251</v>
      </c>
      <c r="M11" s="300"/>
      <c r="N11" s="301"/>
      <c r="O11" s="301"/>
      <c r="P11" s="301"/>
      <c r="Q11" s="302"/>
      <c r="U11" t="s">
        <v>255</v>
      </c>
    </row>
    <row r="12" spans="1:27" ht="14.25" thickBot="1">
      <c r="A12" s="59" t="s">
        <v>66</v>
      </c>
      <c r="B12" s="47">
        <v>5</v>
      </c>
      <c r="D12" s="68" t="s">
        <v>27</v>
      </c>
      <c r="E12" s="69">
        <v>18</v>
      </c>
      <c r="F12" s="24"/>
      <c r="G12" s="66">
        <v>10</v>
      </c>
      <c r="H12" s="69">
        <v>21.75</v>
      </c>
      <c r="K12" t="s">
        <v>192</v>
      </c>
      <c r="T12" t="s">
        <v>126</v>
      </c>
    </row>
    <row r="13" spans="1:27" ht="27.75" customHeight="1" thickBot="1">
      <c r="A13" s="60" t="s">
        <v>67</v>
      </c>
      <c r="B13" s="47">
        <v>1</v>
      </c>
      <c r="D13" s="68" t="s">
        <v>28</v>
      </c>
      <c r="E13" s="69">
        <v>6.38</v>
      </c>
      <c r="F13" s="24"/>
      <c r="G13" s="66">
        <v>11</v>
      </c>
      <c r="H13" s="69">
        <v>21.75</v>
      </c>
      <c r="K13" s="307" t="s">
        <v>152</v>
      </c>
      <c r="L13" s="308"/>
      <c r="M13" s="309" t="s">
        <v>153</v>
      </c>
      <c r="N13" s="310"/>
      <c r="O13" s="311"/>
      <c r="P13" s="312" t="s">
        <v>50</v>
      </c>
      <c r="Q13" s="315" t="s">
        <v>55</v>
      </c>
      <c r="R13" s="304" t="s">
        <v>56</v>
      </c>
      <c r="T13" s="307" t="s">
        <v>152</v>
      </c>
      <c r="U13" s="308"/>
      <c r="V13" s="309" t="s">
        <v>153</v>
      </c>
      <c r="W13" s="310"/>
      <c r="X13" s="311"/>
      <c r="Y13" s="312" t="s">
        <v>50</v>
      </c>
      <c r="Z13" s="315" t="s">
        <v>55</v>
      </c>
      <c r="AA13" s="304" t="s">
        <v>56</v>
      </c>
    </row>
    <row r="14" spans="1:27" ht="14.25" thickBot="1">
      <c r="A14" s="59" t="s">
        <v>109</v>
      </c>
      <c r="B14" s="47">
        <v>0</v>
      </c>
      <c r="D14" s="68" t="s">
        <v>29</v>
      </c>
      <c r="E14" s="69">
        <v>5.13</v>
      </c>
      <c r="F14" s="24"/>
      <c r="G14" s="66">
        <v>12</v>
      </c>
      <c r="H14" s="69">
        <v>21.75</v>
      </c>
      <c r="K14" s="87" t="s">
        <v>0</v>
      </c>
      <c r="L14" s="88"/>
      <c r="M14" s="87" t="s">
        <v>0</v>
      </c>
      <c r="N14" s="89"/>
      <c r="O14" s="88" t="s">
        <v>74</v>
      </c>
      <c r="P14" s="314"/>
      <c r="Q14" s="316"/>
      <c r="R14" s="306"/>
      <c r="T14" s="90" t="s">
        <v>0</v>
      </c>
      <c r="U14" s="91"/>
      <c r="V14" s="90" t="s">
        <v>0</v>
      </c>
      <c r="W14" s="93"/>
      <c r="X14" s="91" t="s">
        <v>74</v>
      </c>
      <c r="Y14" s="313"/>
      <c r="Z14" s="317"/>
      <c r="AA14" s="305"/>
    </row>
    <row r="15" spans="1:27" ht="14.25" thickBot="1">
      <c r="A15" s="60" t="s">
        <v>110</v>
      </c>
      <c r="B15" s="47">
        <v>0</v>
      </c>
      <c r="D15" s="68" t="s">
        <v>30</v>
      </c>
      <c r="E15" s="69">
        <v>10.88</v>
      </c>
      <c r="F15" s="24"/>
      <c r="G15" s="66">
        <v>13</v>
      </c>
      <c r="H15" s="69">
        <v>21.75</v>
      </c>
      <c r="K15" s="107" t="s">
        <v>202</v>
      </c>
      <c r="L15" s="108" t="s">
        <v>139</v>
      </c>
      <c r="M15" s="108" t="s">
        <v>200</v>
      </c>
      <c r="N15" s="108" t="s">
        <v>139</v>
      </c>
      <c r="O15" s="108">
        <v>14</v>
      </c>
      <c r="P15" s="108" t="s">
        <v>199</v>
      </c>
      <c r="Q15" s="108" t="s">
        <v>201</v>
      </c>
      <c r="R15" s="109"/>
      <c r="T15" s="10" t="s">
        <v>4</v>
      </c>
      <c r="U15" s="71" t="s">
        <v>226</v>
      </c>
      <c r="V15" s="1" t="s">
        <v>47</v>
      </c>
      <c r="W15" s="1" t="s">
        <v>148</v>
      </c>
      <c r="X15" s="1">
        <v>1</v>
      </c>
      <c r="Y15" s="98" t="s">
        <v>51</v>
      </c>
      <c r="Z15" s="1" t="s">
        <v>174</v>
      </c>
      <c r="AA15" s="11"/>
    </row>
    <row r="16" spans="1:27" ht="14.25" thickBot="1">
      <c r="A16" s="123" t="s">
        <v>195</v>
      </c>
      <c r="B16" s="47"/>
      <c r="D16" s="68" t="s">
        <v>31</v>
      </c>
      <c r="E16" s="69">
        <v>7.13</v>
      </c>
      <c r="F16" s="24"/>
      <c r="G16" s="66">
        <v>14</v>
      </c>
      <c r="H16" s="69">
        <v>21.75</v>
      </c>
      <c r="K16" s="107" t="s">
        <v>198</v>
      </c>
      <c r="L16" s="108" t="s">
        <v>139</v>
      </c>
      <c r="M16" s="108" t="s">
        <v>197</v>
      </c>
      <c r="N16" s="108" t="s">
        <v>139</v>
      </c>
      <c r="O16" s="108">
        <v>15</v>
      </c>
      <c r="P16" s="108" t="s">
        <v>199</v>
      </c>
      <c r="Q16" s="108" t="s">
        <v>201</v>
      </c>
      <c r="R16" s="109"/>
      <c r="T16" s="10" t="s">
        <v>5</v>
      </c>
      <c r="U16" s="71" t="s">
        <v>294</v>
      </c>
      <c r="V16" s="1" t="s">
        <v>210</v>
      </c>
      <c r="W16" s="1"/>
      <c r="X16" s="1"/>
      <c r="Y16" s="98" t="s">
        <v>51</v>
      </c>
      <c r="Z16" s="1"/>
      <c r="AA16" s="11"/>
    </row>
    <row r="17" spans="1:27" ht="14.25" thickBot="1">
      <c r="A17" s="123" t="s">
        <v>196</v>
      </c>
      <c r="B17" s="64"/>
      <c r="D17" s="68" t="s">
        <v>32</v>
      </c>
      <c r="E17" s="69">
        <v>4.88</v>
      </c>
      <c r="F17" s="24"/>
      <c r="G17" s="66">
        <v>15</v>
      </c>
      <c r="H17" s="69">
        <v>21.75</v>
      </c>
      <c r="K17" s="132" t="s">
        <v>243</v>
      </c>
      <c r="L17" s="133" t="s">
        <v>49</v>
      </c>
      <c r="M17" s="133" t="s">
        <v>197</v>
      </c>
      <c r="N17" s="133" t="s">
        <v>49</v>
      </c>
      <c r="O17" s="133">
        <v>6</v>
      </c>
      <c r="P17" s="133" t="s">
        <v>199</v>
      </c>
      <c r="Q17" s="133" t="s">
        <v>201</v>
      </c>
      <c r="R17" s="152"/>
      <c r="T17" s="10" t="s">
        <v>6</v>
      </c>
      <c r="U17" s="71" t="s">
        <v>295</v>
      </c>
      <c r="V17" s="1" t="s">
        <v>47</v>
      </c>
      <c r="W17" s="1" t="s">
        <v>149</v>
      </c>
      <c r="X17" s="1">
        <v>1</v>
      </c>
      <c r="Y17" s="98" t="s">
        <v>51</v>
      </c>
      <c r="Z17" s="1" t="s">
        <v>174</v>
      </c>
      <c r="AA17" s="11"/>
    </row>
    <row r="18" spans="1:27" ht="14.25" thickBot="1">
      <c r="A18" s="120" t="s">
        <v>193</v>
      </c>
      <c r="B18" s="110" t="s">
        <v>426</v>
      </c>
      <c r="D18" s="68" t="s">
        <v>33</v>
      </c>
      <c r="E18" s="69">
        <v>13</v>
      </c>
      <c r="F18" s="24"/>
      <c r="G18" s="66">
        <v>16</v>
      </c>
      <c r="H18" s="69">
        <v>21.75</v>
      </c>
      <c r="K18" s="131" t="s">
        <v>272</v>
      </c>
      <c r="L18" s="130" t="s">
        <v>277</v>
      </c>
      <c r="M18" s="130" t="s">
        <v>191</v>
      </c>
      <c r="N18" s="130" t="s">
        <v>277</v>
      </c>
      <c r="O18" s="130">
        <v>5</v>
      </c>
      <c r="P18" s="130" t="s">
        <v>53</v>
      </c>
      <c r="Q18" s="130" t="s">
        <v>201</v>
      </c>
      <c r="R18" s="153"/>
      <c r="T18" s="10" t="s">
        <v>7</v>
      </c>
      <c r="U18" s="71" t="s">
        <v>296</v>
      </c>
      <c r="V18" s="1" t="s">
        <v>211</v>
      </c>
      <c r="W18" s="1"/>
      <c r="X18" s="1"/>
      <c r="Y18" s="98" t="s">
        <v>51</v>
      </c>
      <c r="Z18" s="1"/>
      <c r="AA18" s="11"/>
    </row>
    <row r="19" spans="1:27" ht="41.25" thickBot="1">
      <c r="A19" s="121" t="s">
        <v>194</v>
      </c>
      <c r="B19" s="47">
        <v>12</v>
      </c>
      <c r="D19" s="68" t="s">
        <v>34</v>
      </c>
      <c r="E19" s="69">
        <v>14.38</v>
      </c>
      <c r="F19" s="24"/>
      <c r="G19" s="66">
        <v>17</v>
      </c>
      <c r="H19" s="69">
        <v>21.75</v>
      </c>
      <c r="K19" s="239" t="s">
        <v>394</v>
      </c>
      <c r="L19" s="71"/>
      <c r="M19" s="30" t="s">
        <v>396</v>
      </c>
      <c r="N19" s="30" t="s">
        <v>397</v>
      </c>
      <c r="O19" s="30">
        <v>0</v>
      </c>
      <c r="P19" s="98" t="s">
        <v>398</v>
      </c>
      <c r="Q19" s="240" t="s">
        <v>390</v>
      </c>
      <c r="R19" s="241" t="s">
        <v>399</v>
      </c>
      <c r="T19" s="10" t="s">
        <v>8</v>
      </c>
      <c r="U19" s="71" t="s">
        <v>297</v>
      </c>
      <c r="V19" s="1" t="s">
        <v>8</v>
      </c>
      <c r="W19" s="1" t="s">
        <v>225</v>
      </c>
      <c r="X19" s="1">
        <v>1</v>
      </c>
      <c r="Y19" s="98" t="s">
        <v>52</v>
      </c>
      <c r="Z19" s="1" t="s">
        <v>275</v>
      </c>
      <c r="AA19" s="11"/>
    </row>
    <row r="20" spans="1:27" ht="41.25" thickBot="1">
      <c r="A20" s="121" t="s">
        <v>66</v>
      </c>
      <c r="B20" s="47">
        <v>17</v>
      </c>
      <c r="D20" s="68" t="s">
        <v>35</v>
      </c>
      <c r="E20" s="69">
        <v>2.13</v>
      </c>
      <c r="F20" s="24"/>
      <c r="G20" s="66">
        <v>18</v>
      </c>
      <c r="H20" s="69">
        <v>21.75</v>
      </c>
      <c r="K20" s="239" t="s">
        <v>400</v>
      </c>
      <c r="L20" s="71"/>
      <c r="M20" s="30" t="s">
        <v>395</v>
      </c>
      <c r="N20" s="30" t="s">
        <v>401</v>
      </c>
      <c r="O20" s="30">
        <v>1</v>
      </c>
      <c r="P20" s="98" t="s">
        <v>51</v>
      </c>
      <c r="Q20" s="240" t="s">
        <v>402</v>
      </c>
      <c r="R20" s="241" t="s">
        <v>403</v>
      </c>
      <c r="T20" s="10" t="s">
        <v>9</v>
      </c>
      <c r="U20" s="71" t="s">
        <v>298</v>
      </c>
      <c r="V20" s="1" t="s">
        <v>212</v>
      </c>
      <c r="W20" s="1" t="s">
        <v>225</v>
      </c>
      <c r="X20" s="1">
        <v>1</v>
      </c>
      <c r="Y20" s="98" t="s">
        <v>52</v>
      </c>
      <c r="Z20" s="1" t="s">
        <v>275</v>
      </c>
      <c r="AA20" s="11"/>
    </row>
    <row r="21" spans="1:27" ht="29.25" customHeight="1" thickBot="1">
      <c r="A21" s="122" t="s">
        <v>67</v>
      </c>
      <c r="B21" s="65">
        <v>1</v>
      </c>
      <c r="D21" s="68" t="s">
        <v>36</v>
      </c>
      <c r="E21" s="69">
        <v>2.63</v>
      </c>
      <c r="F21" s="24"/>
      <c r="G21" s="66">
        <v>19</v>
      </c>
      <c r="H21" s="69">
        <v>21.75</v>
      </c>
      <c r="K21" s="107" t="s">
        <v>388</v>
      </c>
      <c r="L21" s="108" t="s">
        <v>404</v>
      </c>
      <c r="M21" s="108" t="s">
        <v>389</v>
      </c>
      <c r="N21" s="108" t="s">
        <v>405</v>
      </c>
      <c r="O21" s="108">
        <v>2</v>
      </c>
      <c r="P21" s="242" t="s">
        <v>51</v>
      </c>
      <c r="Q21" s="243" t="s">
        <v>390</v>
      </c>
      <c r="R21" s="244" t="s">
        <v>391</v>
      </c>
      <c r="T21" s="10" t="s">
        <v>10</v>
      </c>
      <c r="U21" s="71" t="s">
        <v>286</v>
      </c>
      <c r="V21" s="1" t="s">
        <v>10</v>
      </c>
      <c r="W21" s="1" t="s">
        <v>307</v>
      </c>
      <c r="X21" s="1">
        <v>1</v>
      </c>
      <c r="Y21" s="98" t="s">
        <v>51</v>
      </c>
      <c r="Z21" s="1" t="s">
        <v>76</v>
      </c>
      <c r="AA21" s="11"/>
    </row>
    <row r="22" spans="1:27" ht="27.75" customHeight="1" thickBot="1">
      <c r="A22" s="159" t="s">
        <v>278</v>
      </c>
      <c r="B22" s="160">
        <v>1</v>
      </c>
      <c r="D22" s="68" t="s">
        <v>37</v>
      </c>
      <c r="E22" s="69">
        <v>12.75</v>
      </c>
      <c r="F22" s="24"/>
      <c r="G22" s="66">
        <v>20</v>
      </c>
      <c r="H22" s="69">
        <v>21.75</v>
      </c>
      <c r="K22" s="235" t="s">
        <v>90</v>
      </c>
      <c r="L22" s="236" t="s">
        <v>235</v>
      </c>
      <c r="M22" s="237" t="s">
        <v>191</v>
      </c>
      <c r="N22" s="130" t="s">
        <v>34</v>
      </c>
      <c r="O22" s="130">
        <v>0</v>
      </c>
      <c r="P22" s="245" t="s">
        <v>398</v>
      </c>
      <c r="Q22" s="233" t="s">
        <v>393</v>
      </c>
      <c r="R22" s="234" t="s">
        <v>391</v>
      </c>
      <c r="T22" s="10" t="s">
        <v>11</v>
      </c>
      <c r="U22" s="71" t="s">
        <v>299</v>
      </c>
      <c r="V22" s="1" t="s">
        <v>213</v>
      </c>
      <c r="W22" s="1" t="s">
        <v>307</v>
      </c>
      <c r="X22" s="1"/>
      <c r="Y22" s="98" t="s">
        <v>51</v>
      </c>
      <c r="Z22" s="1"/>
      <c r="AA22" s="11"/>
    </row>
    <row r="23" spans="1:27" ht="41.25" thickBot="1">
      <c r="D23" s="68" t="s">
        <v>38</v>
      </c>
      <c r="E23" s="69">
        <v>2</v>
      </c>
      <c r="F23" s="139"/>
      <c r="G23" s="66">
        <v>21</v>
      </c>
      <c r="H23" s="69">
        <v>21.75</v>
      </c>
      <c r="I23" s="138"/>
      <c r="K23" s="235" t="s">
        <v>90</v>
      </c>
      <c r="L23" s="236" t="s">
        <v>406</v>
      </c>
      <c r="M23" s="237" t="s">
        <v>407</v>
      </c>
      <c r="N23" s="130" t="s">
        <v>408</v>
      </c>
      <c r="O23" s="130">
        <v>1</v>
      </c>
      <c r="P23" s="245" t="s">
        <v>409</v>
      </c>
      <c r="Q23" s="233" t="s">
        <v>393</v>
      </c>
      <c r="R23" s="234" t="s">
        <v>391</v>
      </c>
      <c r="T23" s="10" t="s">
        <v>12</v>
      </c>
      <c r="U23" s="71" t="s">
        <v>300</v>
      </c>
      <c r="V23" s="1" t="s">
        <v>12</v>
      </c>
      <c r="W23" s="1" t="s">
        <v>179</v>
      </c>
      <c r="X23" s="1">
        <v>1</v>
      </c>
      <c r="Y23" s="98" t="s">
        <v>52</v>
      </c>
      <c r="Z23" s="1" t="s">
        <v>276</v>
      </c>
      <c r="AA23" s="11"/>
    </row>
    <row r="24" spans="1:27" ht="41.25" thickBot="1">
      <c r="D24" s="68" t="s">
        <v>39</v>
      </c>
      <c r="E24" s="69">
        <v>8.3800000000000008</v>
      </c>
      <c r="F24" s="24"/>
      <c r="G24" s="66">
        <v>22</v>
      </c>
      <c r="H24" s="69">
        <v>21.75</v>
      </c>
      <c r="K24" s="235" t="s">
        <v>90</v>
      </c>
      <c r="L24" s="236" t="s">
        <v>235</v>
      </c>
      <c r="M24" s="237" t="s">
        <v>392</v>
      </c>
      <c r="N24" s="130" t="s">
        <v>34</v>
      </c>
      <c r="O24" s="130">
        <v>2</v>
      </c>
      <c r="P24" s="245" t="s">
        <v>51</v>
      </c>
      <c r="Q24" s="233" t="s">
        <v>393</v>
      </c>
      <c r="R24" s="234" t="s">
        <v>391</v>
      </c>
      <c r="T24" s="10" t="s">
        <v>13</v>
      </c>
      <c r="U24" s="71" t="s">
        <v>301</v>
      </c>
      <c r="V24" s="1" t="s">
        <v>214</v>
      </c>
      <c r="W24" s="1" t="s">
        <v>179</v>
      </c>
      <c r="X24" s="1">
        <v>1</v>
      </c>
      <c r="Y24" s="98" t="s">
        <v>52</v>
      </c>
      <c r="Z24" s="1" t="s">
        <v>276</v>
      </c>
      <c r="AA24" s="11"/>
    </row>
    <row r="25" spans="1:27" ht="27.75" thickBot="1">
      <c r="D25" s="68" t="s">
        <v>43</v>
      </c>
      <c r="E25" s="69">
        <v>8.3800000000000008</v>
      </c>
      <c r="F25" s="24"/>
      <c r="G25" s="66">
        <v>23</v>
      </c>
      <c r="H25" s="69">
        <v>21.75</v>
      </c>
      <c r="K25" s="261" t="s">
        <v>422</v>
      </c>
      <c r="L25" s="262" t="s">
        <v>420</v>
      </c>
      <c r="M25" s="30" t="s">
        <v>395</v>
      </c>
      <c r="N25" s="30" t="s">
        <v>421</v>
      </c>
      <c r="O25" s="30">
        <v>1</v>
      </c>
      <c r="P25" s="98" t="s">
        <v>428</v>
      </c>
      <c r="Q25" s="130"/>
      <c r="R25" s="241"/>
      <c r="T25" s="10" t="s">
        <v>14</v>
      </c>
      <c r="U25" s="71" t="s">
        <v>302</v>
      </c>
      <c r="V25" s="1" t="s">
        <v>14</v>
      </c>
      <c r="W25" s="1" t="s">
        <v>423</v>
      </c>
      <c r="X25" s="1">
        <v>1</v>
      </c>
      <c r="Y25" s="98" t="s">
        <v>52</v>
      </c>
      <c r="Z25" s="1"/>
      <c r="AA25" s="23" t="s">
        <v>88</v>
      </c>
    </row>
    <row r="26" spans="1:27" ht="27.75" thickBot="1">
      <c r="D26" s="68" t="s">
        <v>40</v>
      </c>
      <c r="E26" s="69">
        <v>8.3800000000000008</v>
      </c>
      <c r="F26" s="24"/>
      <c r="G26" s="66">
        <v>24</v>
      </c>
      <c r="H26" s="69">
        <v>21.75</v>
      </c>
      <c r="K26" s="261" t="s">
        <v>422</v>
      </c>
      <c r="L26" s="262" t="s">
        <v>24</v>
      </c>
      <c r="M26" s="30" t="s">
        <v>395</v>
      </c>
      <c r="N26" s="30" t="s">
        <v>18</v>
      </c>
      <c r="O26" s="30">
        <v>31</v>
      </c>
      <c r="P26" s="98" t="s">
        <v>429</v>
      </c>
      <c r="Q26" s="130" t="s">
        <v>430</v>
      </c>
      <c r="R26" s="241" t="s">
        <v>431</v>
      </c>
      <c r="T26" s="10" t="s">
        <v>15</v>
      </c>
      <c r="U26" s="71" t="s">
        <v>293</v>
      </c>
      <c r="V26" s="1" t="s">
        <v>215</v>
      </c>
      <c r="W26" s="1" t="s">
        <v>424</v>
      </c>
      <c r="X26" s="1">
        <v>1</v>
      </c>
      <c r="Y26" s="98" t="s">
        <v>52</v>
      </c>
      <c r="Z26" s="33"/>
      <c r="AA26" s="23" t="s">
        <v>88</v>
      </c>
    </row>
    <row r="27" spans="1:27" ht="81.75" thickBot="1">
      <c r="D27" s="68" t="s">
        <v>41</v>
      </c>
      <c r="E27" s="69">
        <v>8.3800000000000008</v>
      </c>
      <c r="F27" s="24"/>
      <c r="G27" s="66">
        <v>25</v>
      </c>
      <c r="H27" s="69">
        <v>21.75</v>
      </c>
      <c r="K27" s="24"/>
      <c r="L27" s="24"/>
      <c r="M27" s="45"/>
      <c r="N27" s="24"/>
      <c r="O27" s="24"/>
      <c r="P27" s="24"/>
      <c r="Q27" s="24"/>
      <c r="R27" s="24"/>
      <c r="T27" s="31" t="s">
        <v>175</v>
      </c>
      <c r="U27" s="71" t="s">
        <v>303</v>
      </c>
      <c r="V27" s="30" t="s">
        <v>175</v>
      </c>
      <c r="W27" s="30" t="s">
        <v>178</v>
      </c>
      <c r="X27" s="30">
        <v>1</v>
      </c>
      <c r="Y27" s="112" t="s">
        <v>52</v>
      </c>
      <c r="Z27" t="s">
        <v>306</v>
      </c>
      <c r="AA27" s="23" t="s">
        <v>203</v>
      </c>
    </row>
    <row r="28" spans="1:27" ht="14.25" thickBot="1">
      <c r="D28" s="68" t="s">
        <v>42</v>
      </c>
      <c r="E28" s="69">
        <v>8.3800000000000008</v>
      </c>
      <c r="F28" s="24"/>
      <c r="G28" s="66">
        <v>26</v>
      </c>
      <c r="H28" s="69">
        <v>21.75</v>
      </c>
      <c r="K28" s="45"/>
      <c r="L28" s="24"/>
      <c r="M28" s="45"/>
      <c r="N28" s="45"/>
      <c r="O28" s="45"/>
      <c r="P28" s="45"/>
      <c r="Q28" s="24"/>
      <c r="R28" s="24"/>
      <c r="T28" s="34" t="s">
        <v>279</v>
      </c>
      <c r="U28" s="157" t="s">
        <v>304</v>
      </c>
      <c r="V28" s="36"/>
      <c r="W28" s="30" t="s">
        <v>305</v>
      </c>
      <c r="X28" s="36">
        <v>1</v>
      </c>
      <c r="Y28" s="158"/>
      <c r="Z28" s="48"/>
      <c r="AA28" s="40"/>
    </row>
    <row r="29" spans="1:27" ht="27" customHeight="1" thickBot="1">
      <c r="D29" s="68"/>
      <c r="E29" s="69">
        <v>8.3800000000000008</v>
      </c>
      <c r="G29" s="66">
        <v>27</v>
      </c>
      <c r="H29" s="69">
        <v>21.75</v>
      </c>
      <c r="K29" s="45"/>
      <c r="L29" s="24"/>
      <c r="M29" s="45"/>
      <c r="N29" s="24"/>
      <c r="O29" s="24"/>
      <c r="P29" s="45"/>
      <c r="Q29" s="24"/>
      <c r="R29" s="24"/>
      <c r="T29" s="22" t="s">
        <v>83</v>
      </c>
      <c r="U29" s="72" t="s">
        <v>237</v>
      </c>
      <c r="V29" s="22" t="s">
        <v>314</v>
      </c>
      <c r="W29" s="28" t="s">
        <v>425</v>
      </c>
      <c r="X29" s="20">
        <v>1</v>
      </c>
      <c r="Y29" s="21" t="s">
        <v>53</v>
      </c>
      <c r="Z29" s="2" t="s">
        <v>314</v>
      </c>
      <c r="AA29" s="23" t="s">
        <v>59</v>
      </c>
    </row>
    <row r="30" spans="1:27" ht="14.25" thickBot="1">
      <c r="D30" s="68"/>
      <c r="E30" s="69">
        <v>8.3800000000000008</v>
      </c>
      <c r="G30" s="66">
        <v>28</v>
      </c>
      <c r="H30" s="69">
        <v>9</v>
      </c>
      <c r="K30" s="45"/>
      <c r="L30" s="24"/>
      <c r="M30" s="45"/>
      <c r="N30" s="24"/>
      <c r="O30" s="24"/>
      <c r="P30" s="45"/>
      <c r="Q30" s="24"/>
      <c r="R30" s="24"/>
      <c r="T30" s="31" t="s">
        <v>410</v>
      </c>
      <c r="U30" s="71" t="s">
        <v>412</v>
      </c>
      <c r="V30" s="30" t="s">
        <v>410</v>
      </c>
      <c r="W30" s="30" t="s">
        <v>411</v>
      </c>
      <c r="X30" s="30">
        <v>1</v>
      </c>
      <c r="Y30" s="112" t="s">
        <v>333</v>
      </c>
      <c r="Z30" s="30"/>
      <c r="AA30" s="11"/>
    </row>
    <row r="31" spans="1:27" ht="14.25" thickBot="1">
      <c r="D31" s="68"/>
      <c r="E31" s="69">
        <v>8.3800000000000008</v>
      </c>
      <c r="G31" s="66">
        <v>29</v>
      </c>
      <c r="H31" s="69">
        <v>18</v>
      </c>
      <c r="K31" s="45"/>
      <c r="L31" s="24"/>
      <c r="M31" s="45"/>
      <c r="N31" s="24"/>
      <c r="O31" s="24"/>
      <c r="P31" s="45"/>
      <c r="Q31" s="24"/>
      <c r="R31" s="24"/>
      <c r="T31" s="32"/>
      <c r="U31" s="156"/>
      <c r="V31" s="101"/>
      <c r="W31" s="101"/>
      <c r="X31" s="101"/>
      <c r="Y31" s="113"/>
      <c r="Z31" s="101"/>
      <c r="AA31" s="7"/>
    </row>
    <row r="32" spans="1:27" ht="57.75" customHeight="1">
      <c r="H32" s="54">
        <v>42</v>
      </c>
      <c r="I32" s="138"/>
      <c r="K32" s="45"/>
      <c r="L32" s="24"/>
      <c r="M32" s="45"/>
      <c r="N32" s="24"/>
      <c r="O32" s="24"/>
      <c r="P32" s="45"/>
      <c r="Q32" s="24"/>
      <c r="R32" s="24"/>
      <c r="T32" s="45"/>
      <c r="U32" s="24"/>
      <c r="V32" s="45"/>
      <c r="W32" s="45"/>
      <c r="X32" s="45"/>
      <c r="Y32" s="154"/>
      <c r="Z32" s="24"/>
      <c r="AA32" s="155"/>
    </row>
    <row r="33" spans="8:27" ht="57.75" customHeight="1">
      <c r="H33" s="54">
        <v>10.5</v>
      </c>
      <c r="K33" s="45"/>
      <c r="L33" s="24"/>
      <c r="M33" s="45"/>
      <c r="N33" s="24"/>
      <c r="O33" s="24"/>
      <c r="P33" s="45"/>
      <c r="Q33" s="24"/>
      <c r="R33" s="24"/>
      <c r="T33" s="45"/>
      <c r="U33" s="24"/>
      <c r="V33" s="45"/>
      <c r="W33" s="45"/>
      <c r="X33" s="45"/>
      <c r="Y33" s="154"/>
      <c r="Z33" s="24"/>
      <c r="AA33" s="155"/>
    </row>
    <row r="34" spans="8:27">
      <c r="H34" s="54">
        <v>33.75</v>
      </c>
      <c r="K34" s="24"/>
      <c r="L34" s="24"/>
      <c r="M34" s="24"/>
      <c r="N34" s="24"/>
      <c r="O34" s="24"/>
      <c r="P34" s="24"/>
      <c r="Q34" s="24"/>
      <c r="R34" s="24"/>
    </row>
    <row r="35" spans="8:27">
      <c r="H35" s="54">
        <v>21</v>
      </c>
      <c r="K35" s="24"/>
      <c r="L35" s="24"/>
      <c r="M35" s="24"/>
      <c r="N35" s="24"/>
      <c r="O35" s="24"/>
      <c r="P35" s="24"/>
      <c r="Q35" s="24"/>
      <c r="R35" s="24"/>
    </row>
    <row r="36" spans="8:27" ht="28.5" customHeight="1">
      <c r="H36" s="54">
        <v>23.25</v>
      </c>
      <c r="K36" s="45"/>
      <c r="L36" s="24"/>
      <c r="M36" s="45"/>
      <c r="N36" s="45"/>
      <c r="O36" s="45"/>
      <c r="P36" s="24"/>
      <c r="Q36" s="24"/>
      <c r="R36" s="24"/>
    </row>
    <row r="37" spans="8:27" ht="27.75" customHeight="1">
      <c r="H37" s="54">
        <v>13.5</v>
      </c>
      <c r="K37" s="45"/>
      <c r="L37" s="24"/>
      <c r="M37" s="45"/>
      <c r="N37" s="45"/>
      <c r="O37" s="45"/>
      <c r="P37" s="24"/>
      <c r="Q37" s="24"/>
      <c r="R37" s="24"/>
    </row>
    <row r="38" spans="8:27">
      <c r="H38" s="54">
        <v>27</v>
      </c>
    </row>
    <row r="39" spans="8:27">
      <c r="H39" s="54">
        <v>13.5</v>
      </c>
    </row>
    <row r="40" spans="8:27">
      <c r="H40" s="54">
        <v>27</v>
      </c>
    </row>
    <row r="41" spans="8:27">
      <c r="H41" s="54">
        <v>13.5</v>
      </c>
    </row>
    <row r="42" spans="8:27">
      <c r="H42" s="54">
        <v>27</v>
      </c>
    </row>
    <row r="43" spans="8:27">
      <c r="H43" s="54">
        <v>13.5</v>
      </c>
    </row>
    <row r="44" spans="8:27" ht="26.25" customHeight="1">
      <c r="H44" s="54">
        <v>27</v>
      </c>
    </row>
    <row r="45" spans="8:27">
      <c r="H45" s="54">
        <v>13.5</v>
      </c>
    </row>
    <row r="46" spans="8:27">
      <c r="H46" s="54">
        <v>27</v>
      </c>
    </row>
    <row r="47" spans="8:27">
      <c r="H47" s="54">
        <v>13.5</v>
      </c>
    </row>
    <row r="48" spans="8:27">
      <c r="H48" s="54">
        <v>27</v>
      </c>
    </row>
    <row r="49" spans="8:9">
      <c r="H49" s="54">
        <v>13.5</v>
      </c>
    </row>
    <row r="50" spans="8:9">
      <c r="H50" s="54">
        <v>27</v>
      </c>
    </row>
    <row r="51" spans="8:9">
      <c r="H51" s="54">
        <v>13.5</v>
      </c>
    </row>
    <row r="52" spans="8:9">
      <c r="H52" s="54">
        <v>27</v>
      </c>
    </row>
    <row r="53" spans="8:9">
      <c r="H53" s="54">
        <v>13.5</v>
      </c>
    </row>
    <row r="54" spans="8:9">
      <c r="H54" s="54">
        <v>27</v>
      </c>
    </row>
    <row r="55" spans="8:9">
      <c r="H55" s="54">
        <v>13.5</v>
      </c>
    </row>
    <row r="56" spans="8:9">
      <c r="H56" s="54">
        <v>27</v>
      </c>
    </row>
    <row r="57" spans="8:9">
      <c r="H57" s="54">
        <v>13.5</v>
      </c>
    </row>
    <row r="58" spans="8:9">
      <c r="H58" s="54">
        <v>27</v>
      </c>
    </row>
    <row r="59" spans="8:9">
      <c r="H59" s="54">
        <v>13.5</v>
      </c>
    </row>
    <row r="60" spans="8:9">
      <c r="H60" s="54">
        <v>27</v>
      </c>
    </row>
    <row r="61" spans="8:9">
      <c r="H61" s="54">
        <v>10.5</v>
      </c>
    </row>
    <row r="62" spans="8:9">
      <c r="H62" s="54">
        <v>15.75</v>
      </c>
      <c r="I62" s="138">
        <f>SUM(H33:H62)</f>
        <v>600.75</v>
      </c>
    </row>
  </sheetData>
  <mergeCells count="14">
    <mergeCell ref="K13:L13"/>
    <mergeCell ref="M13:O13"/>
    <mergeCell ref="P13:P14"/>
    <mergeCell ref="Q13:Q14"/>
    <mergeCell ref="Z13:Z14"/>
    <mergeCell ref="M3:Q3"/>
    <mergeCell ref="V3:Z3"/>
    <mergeCell ref="M4:Q11"/>
    <mergeCell ref="V4:Z9"/>
    <mergeCell ref="AA13:AA14"/>
    <mergeCell ref="R13:R14"/>
    <mergeCell ref="T13:U13"/>
    <mergeCell ref="V13:X13"/>
    <mergeCell ref="Y13:Y14"/>
  </mergeCells>
  <phoneticPr fontId="2"/>
  <pageMargins left="0.5" right="0.36" top="0.98399999999999999" bottom="0.98399999999999999" header="0.51200000000000001" footer="0.51200000000000001"/>
  <pageSetup paperSize="9" scale="50" orientation="landscape" r:id="rId1"/>
  <headerFooter alignWithMargins="0"/>
</worksheet>
</file>

<file path=xl/worksheets/sheet2.xml><?xml version="1.0" encoding="utf-8"?>
<worksheet xmlns="http://schemas.openxmlformats.org/spreadsheetml/2006/main" xmlns:r="http://schemas.openxmlformats.org/officeDocument/2006/relationships">
  <sheetPr codeName="Sheet10"/>
  <dimension ref="A1:AB45"/>
  <sheetViews>
    <sheetView topLeftCell="R15" zoomScaleNormal="100" workbookViewId="0">
      <selection activeCell="W30" sqref="W30"/>
    </sheetView>
  </sheetViews>
  <sheetFormatPr defaultRowHeight="13.5"/>
  <cols>
    <col min="1" max="1" width="19" customWidth="1"/>
    <col min="2" max="2" width="29.875" bestFit="1" customWidth="1"/>
    <col min="3" max="3" width="4.25" customWidth="1"/>
    <col min="4" max="4" width="2.875" bestFit="1" customWidth="1"/>
    <col min="5" max="5" width="6" style="54" customWidth="1"/>
    <col min="6" max="6" width="6" customWidth="1"/>
    <col min="7" max="7" width="3.5" bestFit="1" customWidth="1"/>
    <col min="8" max="8" width="6" style="54" customWidth="1"/>
    <col min="9" max="9" width="7.125" customWidth="1"/>
    <col min="10" max="10" width="3.125" customWidth="1"/>
    <col min="11" max="11" width="14.125" bestFit="1" customWidth="1"/>
    <col min="12" max="12" width="2.75" bestFit="1" customWidth="1"/>
    <col min="13" max="13" width="12.875" customWidth="1"/>
    <col min="14" max="14" width="2.875" bestFit="1" customWidth="1"/>
    <col min="15" max="15" width="2.875" customWidth="1"/>
    <col min="16" max="16" width="5.25" bestFit="1" customWidth="1"/>
    <col min="17" max="17" width="10.875" bestFit="1" customWidth="1"/>
    <col min="18" max="18" width="36.25" customWidth="1"/>
    <col min="19" max="19" width="1.875" customWidth="1"/>
    <col min="20" max="20" width="14.125" bestFit="1" customWidth="1"/>
    <col min="21" max="21" width="3.875" bestFit="1" customWidth="1"/>
    <col min="22" max="22" width="13.375" customWidth="1"/>
    <col min="24" max="24" width="3.375" customWidth="1"/>
    <col min="25" max="25" width="5.25" bestFit="1" customWidth="1"/>
    <col min="26" max="26" width="12.875" customWidth="1"/>
    <col min="27" max="27" width="35.5" customWidth="1"/>
  </cols>
  <sheetData>
    <row r="1" spans="1:27" ht="27" customHeight="1" thickBot="1">
      <c r="A1" s="92" t="s">
        <v>151</v>
      </c>
    </row>
    <row r="2" spans="1:27" ht="13.5" customHeight="1" thickBot="1">
      <c r="A2" s="56" t="s">
        <v>1</v>
      </c>
      <c r="B2" s="57" t="s">
        <v>64</v>
      </c>
      <c r="C2" t="s">
        <v>2</v>
      </c>
      <c r="F2" t="s">
        <v>75</v>
      </c>
      <c r="J2" t="s">
        <v>3</v>
      </c>
      <c r="S2" t="s">
        <v>16</v>
      </c>
    </row>
    <row r="3" spans="1:27" ht="14.25" thickBot="1">
      <c r="A3" s="58"/>
      <c r="B3" s="96"/>
      <c r="D3" s="66" t="s">
        <v>18</v>
      </c>
      <c r="E3" s="67">
        <v>3.13</v>
      </c>
      <c r="F3" s="24"/>
      <c r="G3" s="66">
        <v>1</v>
      </c>
      <c r="H3" s="67">
        <v>13</v>
      </c>
      <c r="K3" s="71" t="s">
        <v>78</v>
      </c>
      <c r="L3" s="71" t="s">
        <v>80</v>
      </c>
      <c r="M3" s="286" t="s">
        <v>81</v>
      </c>
      <c r="N3" s="287"/>
      <c r="O3" s="287"/>
      <c r="P3" s="287"/>
      <c r="Q3" s="288"/>
      <c r="T3" s="71" t="s">
        <v>79</v>
      </c>
      <c r="U3" s="71" t="s">
        <v>169</v>
      </c>
      <c r="V3" s="289" t="s">
        <v>82</v>
      </c>
      <c r="W3" s="289"/>
      <c r="X3" s="289"/>
      <c r="Y3" s="289"/>
      <c r="Z3" s="289"/>
    </row>
    <row r="4" spans="1:27" ht="14.25" thickBot="1">
      <c r="A4" s="59"/>
      <c r="B4" s="55"/>
      <c r="D4" s="68" t="s">
        <v>19</v>
      </c>
      <c r="E4" s="69">
        <v>26.75</v>
      </c>
      <c r="F4" s="24"/>
      <c r="G4" s="68">
        <v>2</v>
      </c>
      <c r="H4" s="67">
        <v>15</v>
      </c>
      <c r="K4" s="71" t="s">
        <v>85</v>
      </c>
      <c r="L4" s="71" t="s">
        <v>280</v>
      </c>
      <c r="M4" s="290" t="s">
        <v>61</v>
      </c>
      <c r="N4" s="291"/>
      <c r="O4" s="291"/>
      <c r="P4" s="291"/>
      <c r="Q4" s="292"/>
      <c r="T4" s="71" t="s">
        <v>83</v>
      </c>
      <c r="U4" s="71" t="s">
        <v>288</v>
      </c>
      <c r="V4" s="290" t="s">
        <v>166</v>
      </c>
      <c r="W4" s="291"/>
      <c r="X4" s="291"/>
      <c r="Y4" s="291"/>
      <c r="Z4" s="291"/>
    </row>
    <row r="5" spans="1:27">
      <c r="A5" s="59"/>
      <c r="B5" s="47"/>
      <c r="D5" s="68" t="s">
        <v>20</v>
      </c>
      <c r="E5" s="69">
        <v>26.38</v>
      </c>
      <c r="F5" s="24"/>
      <c r="G5" s="68">
        <v>3</v>
      </c>
      <c r="H5" s="67">
        <v>28.5</v>
      </c>
      <c r="K5" s="71" t="s">
        <v>84</v>
      </c>
      <c r="L5" s="71" t="s">
        <v>281</v>
      </c>
      <c r="M5" s="293"/>
      <c r="N5" s="294"/>
      <c r="O5" s="294"/>
      <c r="P5" s="294"/>
      <c r="Q5" s="295"/>
      <c r="T5" s="71" t="s">
        <v>84</v>
      </c>
      <c r="U5" s="71" t="s">
        <v>281</v>
      </c>
      <c r="V5" s="293"/>
      <c r="W5" s="294"/>
      <c r="X5" s="294"/>
      <c r="Y5" s="294"/>
      <c r="Z5" s="294"/>
    </row>
    <row r="6" spans="1:27">
      <c r="A6" s="58" t="s">
        <v>62</v>
      </c>
      <c r="B6" s="62" t="s">
        <v>129</v>
      </c>
      <c r="D6" s="68" t="s">
        <v>21</v>
      </c>
      <c r="E6" s="69">
        <v>13.38</v>
      </c>
      <c r="F6" s="24"/>
      <c r="G6" s="68">
        <v>4</v>
      </c>
      <c r="H6" s="69">
        <v>27</v>
      </c>
      <c r="K6" s="71" t="s">
        <v>45</v>
      </c>
      <c r="L6" s="71" t="s">
        <v>282</v>
      </c>
      <c r="M6" s="293"/>
      <c r="N6" s="294"/>
      <c r="O6" s="294"/>
      <c r="P6" s="294"/>
      <c r="Q6" s="295"/>
      <c r="T6" s="71" t="s">
        <v>45</v>
      </c>
      <c r="U6" s="71" t="s">
        <v>282</v>
      </c>
      <c r="V6" s="293"/>
      <c r="W6" s="294"/>
      <c r="X6" s="294"/>
      <c r="Y6" s="294"/>
      <c r="Z6" s="294"/>
    </row>
    <row r="7" spans="1:27">
      <c r="A7" s="59" t="s">
        <v>63</v>
      </c>
      <c r="B7" s="47" t="s">
        <v>68</v>
      </c>
      <c r="D7" s="68" t="s">
        <v>22</v>
      </c>
      <c r="E7" s="69">
        <v>14</v>
      </c>
      <c r="F7" s="24"/>
      <c r="G7" s="68">
        <v>5</v>
      </c>
      <c r="H7" s="69">
        <v>21.75</v>
      </c>
      <c r="K7" s="71" t="s">
        <v>46</v>
      </c>
      <c r="L7" s="71" t="s">
        <v>283</v>
      </c>
      <c r="M7" s="293"/>
      <c r="N7" s="294"/>
      <c r="O7" s="294"/>
      <c r="P7" s="294"/>
      <c r="Q7" s="295"/>
      <c r="T7" s="71" t="s">
        <v>46</v>
      </c>
      <c r="U7" s="71" t="s">
        <v>289</v>
      </c>
      <c r="V7" s="293"/>
      <c r="W7" s="294"/>
      <c r="X7" s="294"/>
      <c r="Y7" s="294"/>
      <c r="Z7" s="294"/>
    </row>
    <row r="8" spans="1:27">
      <c r="A8" s="59" t="s">
        <v>71</v>
      </c>
      <c r="B8" s="47" t="s">
        <v>73</v>
      </c>
      <c r="D8" s="68" t="s">
        <v>23</v>
      </c>
      <c r="E8" s="69">
        <v>16.63</v>
      </c>
      <c r="F8" s="24"/>
      <c r="G8" s="68">
        <v>6</v>
      </c>
      <c r="H8" s="69">
        <v>15</v>
      </c>
      <c r="K8" s="71" t="s">
        <v>95</v>
      </c>
      <c r="L8" s="71" t="s">
        <v>284</v>
      </c>
      <c r="M8" s="296"/>
      <c r="N8" s="297"/>
      <c r="O8" s="297"/>
      <c r="P8" s="297"/>
      <c r="Q8" s="298"/>
      <c r="T8" s="71" t="s">
        <v>124</v>
      </c>
      <c r="U8" s="71" t="s">
        <v>290</v>
      </c>
      <c r="V8" s="296"/>
      <c r="W8" s="297"/>
      <c r="X8" s="297"/>
      <c r="Y8" s="297"/>
      <c r="Z8" s="297"/>
    </row>
    <row r="9" spans="1:27">
      <c r="A9" s="59" t="s">
        <v>72</v>
      </c>
      <c r="B9" s="47" t="s">
        <v>311</v>
      </c>
      <c r="D9" s="68" t="s">
        <v>24</v>
      </c>
      <c r="E9" s="69">
        <v>18</v>
      </c>
      <c r="F9" s="24"/>
      <c r="G9" s="68">
        <v>7</v>
      </c>
      <c r="H9" s="69">
        <v>15</v>
      </c>
      <c r="K9" s="71" t="s">
        <v>96</v>
      </c>
      <c r="L9" s="71" t="s">
        <v>285</v>
      </c>
      <c r="M9" s="296"/>
      <c r="N9" s="297"/>
      <c r="O9" s="297"/>
      <c r="P9" s="297"/>
      <c r="Q9" s="298"/>
      <c r="T9" s="71" t="s">
        <v>125</v>
      </c>
      <c r="U9" s="71" t="s">
        <v>291</v>
      </c>
      <c r="V9" s="296"/>
      <c r="W9" s="297"/>
      <c r="X9" s="297"/>
      <c r="Y9" s="297"/>
      <c r="Z9" s="297"/>
    </row>
    <row r="10" spans="1:27">
      <c r="A10" s="59" t="s">
        <v>69</v>
      </c>
      <c r="B10" s="47">
        <v>15</v>
      </c>
      <c r="D10" s="68" t="s">
        <v>25</v>
      </c>
      <c r="E10" s="69">
        <v>0</v>
      </c>
      <c r="F10" s="24"/>
      <c r="G10" s="68">
        <v>8</v>
      </c>
      <c r="H10" s="69">
        <v>15</v>
      </c>
      <c r="K10" s="71" t="s">
        <v>10</v>
      </c>
      <c r="L10" s="71" t="s">
        <v>286</v>
      </c>
      <c r="M10" s="296"/>
      <c r="N10" s="299"/>
      <c r="O10" s="299"/>
      <c r="P10" s="299"/>
      <c r="Q10" s="298"/>
      <c r="T10" s="71" t="s">
        <v>14</v>
      </c>
      <c r="U10" s="71" t="s">
        <v>292</v>
      </c>
      <c r="V10" s="318"/>
      <c r="W10" s="319"/>
      <c r="X10" s="319"/>
      <c r="Y10" s="319"/>
      <c r="Z10" s="319"/>
    </row>
    <row r="11" spans="1:27">
      <c r="A11" s="59" t="s">
        <v>65</v>
      </c>
      <c r="B11" s="47">
        <v>1</v>
      </c>
      <c r="D11" s="68" t="s">
        <v>26</v>
      </c>
      <c r="E11" s="69">
        <v>12.63</v>
      </c>
      <c r="F11" s="24"/>
      <c r="G11" s="68">
        <v>9</v>
      </c>
      <c r="H11" s="69">
        <v>15</v>
      </c>
      <c r="K11" s="71" t="s">
        <v>11</v>
      </c>
      <c r="L11" s="71" t="s">
        <v>287</v>
      </c>
      <c r="M11" s="300"/>
      <c r="N11" s="301"/>
      <c r="O11" s="301"/>
      <c r="P11" s="301"/>
      <c r="Q11" s="302"/>
      <c r="T11" s="71" t="s">
        <v>15</v>
      </c>
      <c r="U11" s="71" t="s">
        <v>293</v>
      </c>
      <c r="V11" s="318"/>
      <c r="W11" s="319"/>
      <c r="X11" s="319"/>
      <c r="Y11" s="319"/>
      <c r="Z11" s="319"/>
    </row>
    <row r="12" spans="1:27" ht="14.25" thickBot="1">
      <c r="A12" s="59" t="s">
        <v>66</v>
      </c>
      <c r="B12" s="47">
        <v>6</v>
      </c>
      <c r="D12" s="68" t="s">
        <v>27</v>
      </c>
      <c r="E12" s="69">
        <v>24.63</v>
      </c>
      <c r="F12" s="24"/>
      <c r="G12" s="68">
        <v>10</v>
      </c>
      <c r="H12" s="69">
        <v>15</v>
      </c>
      <c r="K12" t="s">
        <v>77</v>
      </c>
      <c r="T12" t="s">
        <v>126</v>
      </c>
    </row>
    <row r="13" spans="1:27" ht="27.75" customHeight="1">
      <c r="A13" s="60" t="s">
        <v>67</v>
      </c>
      <c r="B13" s="64">
        <v>1</v>
      </c>
      <c r="D13" s="68" t="s">
        <v>28</v>
      </c>
      <c r="E13" s="69">
        <v>3</v>
      </c>
      <c r="F13" s="24"/>
      <c r="G13" s="68">
        <v>11</v>
      </c>
      <c r="H13" s="69">
        <v>15</v>
      </c>
      <c r="K13" s="307" t="s">
        <v>152</v>
      </c>
      <c r="L13" s="308"/>
      <c r="M13" s="309" t="s">
        <v>153</v>
      </c>
      <c r="N13" s="310"/>
      <c r="O13" s="311"/>
      <c r="P13" s="312" t="s">
        <v>50</v>
      </c>
      <c r="Q13" s="315" t="s">
        <v>55</v>
      </c>
      <c r="R13" s="304" t="s">
        <v>56</v>
      </c>
      <c r="T13" s="307" t="s">
        <v>152</v>
      </c>
      <c r="U13" s="308"/>
      <c r="V13" s="309" t="s">
        <v>153</v>
      </c>
      <c r="W13" s="310"/>
      <c r="X13" s="311"/>
      <c r="Y13" s="312" t="s">
        <v>50</v>
      </c>
      <c r="Z13" s="315" t="s">
        <v>55</v>
      </c>
      <c r="AA13" s="304" t="s">
        <v>56</v>
      </c>
    </row>
    <row r="14" spans="1:27" ht="14.25" thickBot="1">
      <c r="A14" s="59" t="s">
        <v>109</v>
      </c>
      <c r="B14" s="47">
        <v>1</v>
      </c>
      <c r="D14" s="68" t="s">
        <v>29</v>
      </c>
      <c r="E14" s="69">
        <v>0.31</v>
      </c>
      <c r="F14" s="24"/>
      <c r="G14" s="68">
        <v>12</v>
      </c>
      <c r="H14" s="69">
        <v>15</v>
      </c>
      <c r="K14" s="87" t="s">
        <v>0</v>
      </c>
      <c r="L14" s="88"/>
      <c r="M14" s="87" t="s">
        <v>0</v>
      </c>
      <c r="N14" s="89"/>
      <c r="O14" s="88" t="s">
        <v>74</v>
      </c>
      <c r="P14" s="314"/>
      <c r="Q14" s="316"/>
      <c r="R14" s="306"/>
      <c r="T14" s="90" t="s">
        <v>0</v>
      </c>
      <c r="U14" s="91" t="s">
        <v>74</v>
      </c>
      <c r="V14" s="87" t="s">
        <v>0</v>
      </c>
      <c r="W14" s="89"/>
      <c r="X14" s="88" t="s">
        <v>74</v>
      </c>
      <c r="Y14" s="313"/>
      <c r="Z14" s="317"/>
      <c r="AA14" s="305"/>
    </row>
    <row r="15" spans="1:27" ht="31.5" customHeight="1" thickBot="1">
      <c r="A15" s="61" t="s">
        <v>110</v>
      </c>
      <c r="B15" s="65">
        <v>0</v>
      </c>
      <c r="D15" s="68" t="s">
        <v>30</v>
      </c>
      <c r="E15" s="69">
        <v>1.25</v>
      </c>
      <c r="F15" s="24"/>
      <c r="G15" s="68">
        <v>13</v>
      </c>
      <c r="H15" s="69">
        <v>15</v>
      </c>
      <c r="K15" s="8" t="s">
        <v>4</v>
      </c>
      <c r="L15" s="75" t="s">
        <v>227</v>
      </c>
      <c r="M15" s="8" t="s">
        <v>17</v>
      </c>
      <c r="N15" s="25" t="s">
        <v>34</v>
      </c>
      <c r="O15" s="9">
        <v>5</v>
      </c>
      <c r="P15" s="16" t="s">
        <v>51</v>
      </c>
      <c r="Q15" s="3" t="s">
        <v>57</v>
      </c>
      <c r="R15" s="9" t="s">
        <v>58</v>
      </c>
      <c r="T15" s="22" t="s">
        <v>313</v>
      </c>
      <c r="U15" s="72" t="s">
        <v>315</v>
      </c>
      <c r="V15" s="22" t="s">
        <v>314</v>
      </c>
      <c r="W15" s="28" t="s">
        <v>365</v>
      </c>
      <c r="X15" s="20">
        <v>1</v>
      </c>
      <c r="Y15" s="21" t="s">
        <v>312</v>
      </c>
      <c r="Z15" s="2" t="s">
        <v>314</v>
      </c>
      <c r="AA15" s="23" t="s">
        <v>59</v>
      </c>
    </row>
    <row r="16" spans="1:27">
      <c r="D16" s="68" t="s">
        <v>31</v>
      </c>
      <c r="E16" s="69">
        <v>14.75</v>
      </c>
      <c r="F16" s="24"/>
      <c r="G16" s="68">
        <v>14</v>
      </c>
      <c r="H16" s="69">
        <v>15</v>
      </c>
      <c r="K16" s="10" t="s">
        <v>5</v>
      </c>
      <c r="L16" s="74" t="s">
        <v>228</v>
      </c>
      <c r="M16" s="10"/>
      <c r="N16" s="26"/>
      <c r="O16" s="11"/>
      <c r="P16" s="17"/>
      <c r="Q16" s="1"/>
      <c r="R16" s="11"/>
      <c r="T16" s="4" t="s">
        <v>4</v>
      </c>
      <c r="U16" s="73" t="s">
        <v>229</v>
      </c>
      <c r="V16" s="8" t="s">
        <v>47</v>
      </c>
      <c r="W16" s="25" t="s">
        <v>364</v>
      </c>
      <c r="X16" s="9">
        <v>1</v>
      </c>
      <c r="Y16" s="19" t="s">
        <v>51</v>
      </c>
      <c r="Z16" s="5" t="s">
        <v>57</v>
      </c>
      <c r="AA16" s="6"/>
    </row>
    <row r="17" spans="4:27" ht="27.75" thickBot="1">
      <c r="D17" s="68" t="s">
        <v>32</v>
      </c>
      <c r="E17" s="69">
        <v>1.25</v>
      </c>
      <c r="F17" s="24"/>
      <c r="G17" s="68">
        <v>15</v>
      </c>
      <c r="H17" s="69">
        <v>15</v>
      </c>
      <c r="K17" s="12" t="s">
        <v>83</v>
      </c>
      <c r="L17" s="83" t="s">
        <v>206</v>
      </c>
      <c r="M17" s="12" t="s">
        <v>44</v>
      </c>
      <c r="N17" s="27" t="s">
        <v>33</v>
      </c>
      <c r="O17" s="15">
        <v>5</v>
      </c>
      <c r="P17" s="18" t="s">
        <v>51</v>
      </c>
      <c r="Q17" s="13" t="s">
        <v>87</v>
      </c>
      <c r="R17" s="14" t="s">
        <v>60</v>
      </c>
      <c r="T17" s="10" t="s">
        <v>5</v>
      </c>
      <c r="U17" s="74" t="s">
        <v>230</v>
      </c>
      <c r="V17" s="10" t="s">
        <v>211</v>
      </c>
      <c r="W17" s="26"/>
      <c r="X17" s="11"/>
      <c r="Y17" s="17" t="s">
        <v>51</v>
      </c>
      <c r="Z17" s="1"/>
      <c r="AA17" s="11"/>
    </row>
    <row r="18" spans="4:27">
      <c r="D18" s="68" t="s">
        <v>33</v>
      </c>
      <c r="E18" s="69">
        <v>0.31</v>
      </c>
      <c r="F18" s="24"/>
      <c r="G18" s="68">
        <v>16</v>
      </c>
      <c r="H18" s="69">
        <v>15</v>
      </c>
      <c r="T18" s="10" t="s">
        <v>6</v>
      </c>
      <c r="U18" s="74" t="s">
        <v>209</v>
      </c>
      <c r="V18" s="10" t="s">
        <v>48</v>
      </c>
      <c r="W18" s="26" t="s">
        <v>34</v>
      </c>
      <c r="X18" s="11">
        <v>1</v>
      </c>
      <c r="Y18" s="17" t="s">
        <v>51</v>
      </c>
      <c r="Z18" s="1" t="s">
        <v>76</v>
      </c>
      <c r="AA18" s="11"/>
    </row>
    <row r="19" spans="4:27">
      <c r="D19" s="68" t="s">
        <v>34</v>
      </c>
      <c r="E19" s="69">
        <v>17.63</v>
      </c>
      <c r="F19" s="24"/>
      <c r="G19" s="68">
        <v>17</v>
      </c>
      <c r="H19" s="69">
        <v>15</v>
      </c>
      <c r="T19" s="10" t="s">
        <v>7</v>
      </c>
      <c r="U19" s="74" t="s">
        <v>231</v>
      </c>
      <c r="V19" s="10" t="s">
        <v>216</v>
      </c>
      <c r="W19" s="26"/>
      <c r="X19" s="11"/>
      <c r="Y19" s="17" t="s">
        <v>51</v>
      </c>
      <c r="Z19" s="1"/>
      <c r="AA19" s="11"/>
    </row>
    <row r="20" spans="4:27">
      <c r="D20" s="68" t="s">
        <v>35</v>
      </c>
      <c r="E20" s="69">
        <v>1.5</v>
      </c>
      <c r="F20" s="24"/>
      <c r="G20" s="68">
        <v>18</v>
      </c>
      <c r="H20" s="69">
        <v>15</v>
      </c>
      <c r="T20" s="10" t="s">
        <v>8</v>
      </c>
      <c r="U20" s="74" t="s">
        <v>207</v>
      </c>
      <c r="V20" s="10" t="s">
        <v>8</v>
      </c>
      <c r="W20" s="26" t="s">
        <v>320</v>
      </c>
      <c r="X20" s="11">
        <v>1</v>
      </c>
      <c r="Y20" s="17" t="s">
        <v>52</v>
      </c>
      <c r="Z20" s="1"/>
      <c r="AA20" s="11"/>
    </row>
    <row r="21" spans="4:27" ht="29.25" customHeight="1">
      <c r="D21" s="68" t="s">
        <v>36</v>
      </c>
      <c r="E21" s="69">
        <v>0.77</v>
      </c>
      <c r="F21" s="24"/>
      <c r="G21" s="68">
        <v>19</v>
      </c>
      <c r="H21" s="69">
        <v>15</v>
      </c>
      <c r="T21" s="10" t="s">
        <v>9</v>
      </c>
      <c r="U21" s="74" t="s">
        <v>232</v>
      </c>
      <c r="V21" s="10" t="s">
        <v>212</v>
      </c>
      <c r="W21" s="26"/>
      <c r="X21" s="11"/>
      <c r="Y21" s="17" t="s">
        <v>52</v>
      </c>
      <c r="Z21" s="1"/>
      <c r="AA21" s="11"/>
    </row>
    <row r="22" spans="4:27" ht="27.75" customHeight="1">
      <c r="D22" s="68" t="s">
        <v>37</v>
      </c>
      <c r="E22" s="69">
        <v>4.75</v>
      </c>
      <c r="F22" s="24"/>
      <c r="G22" s="68">
        <v>20</v>
      </c>
      <c r="H22" s="69">
        <v>15</v>
      </c>
      <c r="T22" s="10" t="s">
        <v>10</v>
      </c>
      <c r="U22" s="74" t="s">
        <v>205</v>
      </c>
      <c r="V22" s="10" t="s">
        <v>10</v>
      </c>
      <c r="W22" s="26" t="s">
        <v>373</v>
      </c>
      <c r="X22" s="11">
        <v>1</v>
      </c>
      <c r="Y22" s="17" t="s">
        <v>51</v>
      </c>
      <c r="Z22" s="1" t="s">
        <v>76</v>
      </c>
      <c r="AA22" s="11"/>
    </row>
    <row r="23" spans="4:27">
      <c r="D23" s="68" t="s">
        <v>38</v>
      </c>
      <c r="E23" s="69">
        <v>1.63</v>
      </c>
      <c r="F23" s="24"/>
      <c r="G23" s="68">
        <v>21</v>
      </c>
      <c r="H23" s="69">
        <v>15</v>
      </c>
      <c r="T23" s="10" t="s">
        <v>11</v>
      </c>
      <c r="U23" s="74" t="s">
        <v>233</v>
      </c>
      <c r="V23" s="10" t="s">
        <v>213</v>
      </c>
      <c r="W23" s="26"/>
      <c r="X23" s="11"/>
      <c r="Y23" s="17" t="s">
        <v>51</v>
      </c>
      <c r="Z23" s="1"/>
      <c r="AA23" s="11"/>
    </row>
    <row r="24" spans="4:27">
      <c r="D24" s="68" t="s">
        <v>39</v>
      </c>
      <c r="E24" s="69">
        <v>5.25</v>
      </c>
      <c r="F24" s="24"/>
      <c r="G24" s="68">
        <v>22</v>
      </c>
      <c r="H24" s="69">
        <v>15</v>
      </c>
      <c r="T24" s="10" t="s">
        <v>12</v>
      </c>
      <c r="U24" s="74" t="s">
        <v>208</v>
      </c>
      <c r="V24" s="10" t="s">
        <v>12</v>
      </c>
      <c r="W24" s="26" t="s">
        <v>321</v>
      </c>
      <c r="X24" s="11">
        <v>1</v>
      </c>
      <c r="Y24" s="17" t="s">
        <v>52</v>
      </c>
      <c r="Z24" s="1" t="s">
        <v>121</v>
      </c>
      <c r="AA24" s="11"/>
    </row>
    <row r="25" spans="4:27">
      <c r="D25" s="68" t="s">
        <v>43</v>
      </c>
      <c r="E25" s="69"/>
      <c r="F25" s="24"/>
      <c r="G25" s="68">
        <v>23</v>
      </c>
      <c r="H25" s="69">
        <v>15</v>
      </c>
      <c r="T25" s="10" t="s">
        <v>13</v>
      </c>
      <c r="U25" s="74" t="s">
        <v>234</v>
      </c>
      <c r="V25" s="10" t="s">
        <v>214</v>
      </c>
      <c r="W25" s="26"/>
      <c r="X25" s="11"/>
      <c r="Y25" s="17" t="s">
        <v>52</v>
      </c>
      <c r="Z25" s="1" t="s">
        <v>122</v>
      </c>
      <c r="AA25" s="11"/>
    </row>
    <row r="26" spans="4:27">
      <c r="D26" s="68" t="s">
        <v>40</v>
      </c>
      <c r="E26" s="69"/>
      <c r="F26" s="24"/>
      <c r="G26" s="68">
        <v>24</v>
      </c>
      <c r="H26" s="69">
        <v>15</v>
      </c>
      <c r="T26" s="49" t="s">
        <v>97</v>
      </c>
      <c r="U26" s="75" t="s">
        <v>236</v>
      </c>
      <c r="V26" s="49" t="s">
        <v>97</v>
      </c>
      <c r="W26" s="3" t="s">
        <v>38</v>
      </c>
      <c r="X26" s="50">
        <v>1</v>
      </c>
      <c r="Y26" s="51" t="s">
        <v>52</v>
      </c>
      <c r="Z26" s="52" t="s">
        <v>123</v>
      </c>
      <c r="AA26" s="53" t="s">
        <v>100</v>
      </c>
    </row>
    <row r="27" spans="4:27">
      <c r="D27" s="68" t="s">
        <v>41</v>
      </c>
      <c r="E27" s="69"/>
      <c r="F27" s="24"/>
      <c r="G27" s="68">
        <v>25</v>
      </c>
      <c r="H27" s="69">
        <v>15</v>
      </c>
      <c r="T27" s="31" t="s">
        <v>98</v>
      </c>
      <c r="U27" s="74" t="s">
        <v>235</v>
      </c>
      <c r="V27" s="31" t="s">
        <v>217</v>
      </c>
      <c r="W27" s="1"/>
      <c r="X27" s="29"/>
      <c r="Y27" s="42" t="s">
        <v>52</v>
      </c>
      <c r="Z27" s="30" t="s">
        <v>113</v>
      </c>
      <c r="AA27" s="44" t="s">
        <v>101</v>
      </c>
    </row>
    <row r="28" spans="4:27" ht="28.5" customHeight="1">
      <c r="G28" s="68">
        <v>26</v>
      </c>
      <c r="H28" s="69">
        <v>15</v>
      </c>
      <c r="T28" s="31" t="s">
        <v>90</v>
      </c>
      <c r="U28" s="76" t="s">
        <v>235</v>
      </c>
      <c r="V28" s="97" t="s">
        <v>167</v>
      </c>
      <c r="W28" s="30" t="s">
        <v>227</v>
      </c>
      <c r="X28" s="29">
        <v>1</v>
      </c>
      <c r="Y28" s="42" t="s">
        <v>91</v>
      </c>
      <c r="Z28" s="30" t="s">
        <v>92</v>
      </c>
      <c r="AA28" s="23" t="s">
        <v>93</v>
      </c>
    </row>
    <row r="29" spans="4:27" ht="27">
      <c r="G29" s="68">
        <v>27</v>
      </c>
      <c r="H29" s="69">
        <v>15</v>
      </c>
      <c r="T29" s="10" t="s">
        <v>14</v>
      </c>
      <c r="U29" s="74" t="s">
        <v>256</v>
      </c>
      <c r="V29" s="10" t="s">
        <v>14</v>
      </c>
      <c r="W29" s="26" t="s">
        <v>432</v>
      </c>
      <c r="X29" s="11">
        <v>1</v>
      </c>
      <c r="Y29" s="17" t="s">
        <v>257</v>
      </c>
      <c r="Z29" s="33" t="s">
        <v>116</v>
      </c>
      <c r="AA29" s="23" t="s">
        <v>88</v>
      </c>
    </row>
    <row r="30" spans="4:27" ht="27">
      <c r="G30" s="68">
        <v>28</v>
      </c>
      <c r="H30" s="69">
        <v>15</v>
      </c>
      <c r="T30" s="10" t="s">
        <v>15</v>
      </c>
      <c r="U30" s="74" t="s">
        <v>258</v>
      </c>
      <c r="V30" s="10" t="s">
        <v>215</v>
      </c>
      <c r="W30" s="26"/>
      <c r="X30" s="11"/>
      <c r="Y30" s="17" t="s">
        <v>257</v>
      </c>
      <c r="Z30" s="33" t="s">
        <v>117</v>
      </c>
      <c r="AA30" s="23" t="s">
        <v>88</v>
      </c>
    </row>
    <row r="31" spans="4:27" ht="27">
      <c r="G31" s="68">
        <v>29</v>
      </c>
      <c r="H31" s="69">
        <v>15</v>
      </c>
      <c r="T31" s="31" t="s">
        <v>103</v>
      </c>
      <c r="U31" s="74" t="s">
        <v>236</v>
      </c>
      <c r="V31" s="31" t="s">
        <v>103</v>
      </c>
      <c r="W31" s="1" t="s">
        <v>327</v>
      </c>
      <c r="X31" s="29">
        <v>1</v>
      </c>
      <c r="Y31" s="42" t="s">
        <v>53</v>
      </c>
      <c r="Z31" s="33" t="s">
        <v>114</v>
      </c>
      <c r="AA31" s="11" t="s">
        <v>106</v>
      </c>
    </row>
    <row r="32" spans="4:27" ht="28.5" customHeight="1">
      <c r="G32" s="68">
        <v>30</v>
      </c>
      <c r="H32" s="69">
        <v>15</v>
      </c>
      <c r="T32" s="34" t="s">
        <v>104</v>
      </c>
      <c r="U32" s="84" t="s">
        <v>235</v>
      </c>
      <c r="V32" s="34" t="s">
        <v>219</v>
      </c>
      <c r="W32" s="48"/>
      <c r="X32" s="37"/>
      <c r="Y32" s="41" t="s">
        <v>53</v>
      </c>
      <c r="Z32" s="39" t="s">
        <v>114</v>
      </c>
      <c r="AA32" s="35" t="s">
        <v>106</v>
      </c>
    </row>
    <row r="33" spans="7:28" ht="27.75" customHeight="1">
      <c r="G33" s="68">
        <v>31</v>
      </c>
      <c r="H33" s="69">
        <v>15</v>
      </c>
      <c r="T33" s="31" t="s">
        <v>131</v>
      </c>
      <c r="U33" s="74" t="s">
        <v>237</v>
      </c>
      <c r="V33" s="46" t="s">
        <v>161</v>
      </c>
      <c r="W33" s="30" t="s">
        <v>371</v>
      </c>
      <c r="X33" s="29">
        <v>1</v>
      </c>
      <c r="Y33" s="17" t="s">
        <v>52</v>
      </c>
      <c r="Z33" s="30" t="s">
        <v>76</v>
      </c>
      <c r="AA33" s="23"/>
    </row>
    <row r="34" spans="7:28" ht="14.25" thickBot="1">
      <c r="G34" s="70">
        <v>32</v>
      </c>
      <c r="H34" s="69">
        <v>15</v>
      </c>
      <c r="T34" s="34" t="s">
        <v>160</v>
      </c>
      <c r="U34" s="84" t="s">
        <v>238</v>
      </c>
      <c r="V34" s="46" t="s">
        <v>224</v>
      </c>
      <c r="W34" s="36"/>
      <c r="X34" s="29"/>
      <c r="Y34" s="38"/>
      <c r="Z34" s="36"/>
      <c r="AA34" s="40"/>
    </row>
    <row r="35" spans="7:28">
      <c r="G35" s="68">
        <v>33</v>
      </c>
      <c r="H35" s="69">
        <v>15</v>
      </c>
      <c r="T35" s="31" t="s">
        <v>158</v>
      </c>
      <c r="U35" s="74" t="s">
        <v>239</v>
      </c>
      <c r="V35" s="94" t="s">
        <v>162</v>
      </c>
      <c r="W35" s="1" t="s">
        <v>372</v>
      </c>
      <c r="X35" s="11">
        <v>1</v>
      </c>
      <c r="Y35" s="17" t="s">
        <v>52</v>
      </c>
      <c r="Z35" s="1" t="s">
        <v>76</v>
      </c>
      <c r="AA35" s="11"/>
    </row>
    <row r="36" spans="7:28" ht="14.25" thickBot="1">
      <c r="G36" s="103">
        <v>34</v>
      </c>
      <c r="H36" s="54">
        <v>15</v>
      </c>
      <c r="T36" s="32" t="s">
        <v>159</v>
      </c>
      <c r="U36" s="85" t="s">
        <v>240</v>
      </c>
      <c r="V36" s="94" t="s">
        <v>223</v>
      </c>
      <c r="W36" s="43"/>
      <c r="X36" s="7"/>
      <c r="Y36" s="95"/>
      <c r="Z36" s="43"/>
      <c r="AA36" s="7"/>
    </row>
    <row r="37" spans="7:28" ht="27">
      <c r="G37" s="103">
        <v>35</v>
      </c>
      <c r="H37" s="54">
        <v>15</v>
      </c>
      <c r="T37" s="30" t="s">
        <v>45</v>
      </c>
      <c r="U37" s="1" t="s">
        <v>241</v>
      </c>
      <c r="V37" s="30" t="s">
        <v>170</v>
      </c>
      <c r="W37" s="1" t="s">
        <v>370</v>
      </c>
      <c r="X37" s="1">
        <v>1</v>
      </c>
      <c r="Y37" s="1"/>
      <c r="Z37" s="1" t="s">
        <v>57</v>
      </c>
      <c r="AA37" s="33" t="s">
        <v>173</v>
      </c>
    </row>
    <row r="38" spans="7:28">
      <c r="G38" s="103">
        <v>36</v>
      </c>
      <c r="H38" s="54">
        <v>15</v>
      </c>
      <c r="T38" s="30" t="s">
        <v>46</v>
      </c>
      <c r="U38" s="1" t="s">
        <v>242</v>
      </c>
      <c r="V38" s="30" t="s">
        <v>222</v>
      </c>
      <c r="W38" s="1"/>
      <c r="X38" s="1"/>
      <c r="Y38" s="1"/>
      <c r="Z38" s="1"/>
      <c r="AA38" s="1"/>
    </row>
    <row r="39" spans="7:28">
      <c r="G39" s="103">
        <v>37</v>
      </c>
      <c r="H39" s="54">
        <v>15</v>
      </c>
      <c r="T39" s="30" t="s">
        <v>45</v>
      </c>
      <c r="U39" s="1" t="s">
        <v>241</v>
      </c>
      <c r="V39" s="1" t="s">
        <v>171</v>
      </c>
      <c r="W39" s="1" t="s">
        <v>369</v>
      </c>
      <c r="X39" s="1">
        <v>1</v>
      </c>
      <c r="Y39" s="1"/>
      <c r="Z39" s="1" t="s">
        <v>57</v>
      </c>
      <c r="AA39" s="1"/>
    </row>
    <row r="40" spans="7:28" ht="26.25" customHeight="1">
      <c r="G40" s="103">
        <v>38</v>
      </c>
      <c r="H40" s="54">
        <v>15</v>
      </c>
      <c r="T40" s="30" t="s">
        <v>46</v>
      </c>
      <c r="U40" s="1" t="s">
        <v>242</v>
      </c>
      <c r="V40" s="1" t="s">
        <v>220</v>
      </c>
      <c r="W40" s="1"/>
      <c r="X40" s="1"/>
      <c r="Y40" s="1"/>
      <c r="Z40" s="1"/>
      <c r="AA40" s="1"/>
    </row>
    <row r="41" spans="7:28">
      <c r="G41" s="103">
        <v>39</v>
      </c>
      <c r="H41" s="54">
        <v>15</v>
      </c>
      <c r="T41" s="30" t="s">
        <v>45</v>
      </c>
      <c r="U41" s="1" t="s">
        <v>241</v>
      </c>
      <c r="V41" s="1" t="s">
        <v>172</v>
      </c>
      <c r="W41" s="1" t="s">
        <v>368</v>
      </c>
      <c r="X41" s="1">
        <v>1</v>
      </c>
      <c r="Y41" s="1"/>
      <c r="Z41" s="1" t="s">
        <v>57</v>
      </c>
      <c r="AA41" s="1"/>
    </row>
    <row r="42" spans="7:28">
      <c r="G42" s="103">
        <v>40</v>
      </c>
      <c r="H42" s="54">
        <v>15</v>
      </c>
      <c r="T42" s="30" t="s">
        <v>46</v>
      </c>
      <c r="U42" s="1" t="s">
        <v>242</v>
      </c>
      <c r="V42" s="1" t="s">
        <v>221</v>
      </c>
      <c r="W42" s="1"/>
      <c r="X42" s="1"/>
      <c r="Y42" s="1"/>
      <c r="Z42" s="1"/>
      <c r="AA42" s="1"/>
    </row>
    <row r="43" spans="7:28">
      <c r="H43" s="54">
        <v>15</v>
      </c>
      <c r="T43" s="194" t="s">
        <v>175</v>
      </c>
      <c r="U43" s="195"/>
      <c r="V43" s="194" t="s">
        <v>175</v>
      </c>
      <c r="W43" s="196" t="s">
        <v>366</v>
      </c>
      <c r="X43" s="197">
        <v>1</v>
      </c>
      <c r="Y43" s="198" t="s">
        <v>316</v>
      </c>
      <c r="Z43" s="199"/>
      <c r="AA43" s="200"/>
      <c r="AB43" s="201" t="s">
        <v>317</v>
      </c>
    </row>
    <row r="44" spans="7:28" ht="14.25" thickBot="1">
      <c r="H44" s="54">
        <v>12.75</v>
      </c>
      <c r="T44" s="202" t="s">
        <v>279</v>
      </c>
      <c r="U44" s="203"/>
      <c r="V44" s="204" t="s">
        <v>318</v>
      </c>
      <c r="W44" s="205" t="s">
        <v>367</v>
      </c>
      <c r="X44" s="206">
        <v>1</v>
      </c>
      <c r="Y44" s="207" t="s">
        <v>316</v>
      </c>
      <c r="Z44" s="208"/>
      <c r="AA44" s="209"/>
      <c r="AB44" s="201" t="s">
        <v>319</v>
      </c>
    </row>
    <row r="45" spans="7:28">
      <c r="H45" s="54">
        <v>14.25</v>
      </c>
    </row>
  </sheetData>
  <mergeCells count="14">
    <mergeCell ref="K13:L13"/>
    <mergeCell ref="P13:P14"/>
    <mergeCell ref="Q13:Q14"/>
    <mergeCell ref="M3:Q3"/>
    <mergeCell ref="Z13:Z14"/>
    <mergeCell ref="M13:O13"/>
    <mergeCell ref="M4:Q11"/>
    <mergeCell ref="AA13:AA14"/>
    <mergeCell ref="V3:Z3"/>
    <mergeCell ref="R13:R14"/>
    <mergeCell ref="T13:U13"/>
    <mergeCell ref="Y13:Y14"/>
    <mergeCell ref="V4:Z11"/>
    <mergeCell ref="V13:X13"/>
  </mergeCells>
  <phoneticPr fontId="2"/>
  <pageMargins left="0.35433070866141736" right="0.27559055118110237" top="0.96" bottom="0.51181102362204722" header="0.23622047244094491" footer="0.51181102362204722"/>
  <pageSetup paperSize="9" scale="50" orientation="landscape" r:id="rId1"/>
  <headerFooter alignWithMargins="0"/>
</worksheet>
</file>

<file path=xl/worksheets/sheet3.xml><?xml version="1.0" encoding="utf-8"?>
<worksheet xmlns="http://schemas.openxmlformats.org/spreadsheetml/2006/main" xmlns:r="http://schemas.openxmlformats.org/officeDocument/2006/relationships">
  <sheetPr codeName="Sheet11"/>
  <dimension ref="A1:AB45"/>
  <sheetViews>
    <sheetView topLeftCell="A10" zoomScaleNormal="100" workbookViewId="0">
      <selection activeCell="K10" sqref="K10"/>
    </sheetView>
  </sheetViews>
  <sheetFormatPr defaultRowHeight="13.5"/>
  <cols>
    <col min="1" max="1" width="19" customWidth="1"/>
    <col min="2" max="2" width="30" bestFit="1" customWidth="1"/>
    <col min="3" max="3" width="4.25" customWidth="1"/>
    <col min="4" max="4" width="2.875" bestFit="1" customWidth="1"/>
    <col min="5" max="5" width="6" style="54" customWidth="1"/>
    <col min="6" max="6" width="6" customWidth="1"/>
    <col min="7" max="7" width="4.5" bestFit="1" customWidth="1"/>
    <col min="8" max="8" width="6" style="54" customWidth="1"/>
    <col min="9" max="9" width="7.125" customWidth="1"/>
    <col min="10" max="10" width="3.125" customWidth="1"/>
    <col min="11" max="11" width="14.125" bestFit="1" customWidth="1"/>
    <col min="12" max="12" width="3.875" customWidth="1"/>
    <col min="13" max="13" width="12.875" customWidth="1"/>
    <col min="14" max="14" width="2.875" bestFit="1" customWidth="1"/>
    <col min="15" max="15" width="2.875" customWidth="1"/>
    <col min="16" max="16" width="5.25" bestFit="1" customWidth="1"/>
    <col min="17" max="17" width="10.875" bestFit="1" customWidth="1"/>
    <col min="18" max="18" width="36.25" customWidth="1"/>
    <col min="19" max="19" width="1.875" customWidth="1"/>
    <col min="20" max="20" width="14.125" bestFit="1" customWidth="1"/>
    <col min="21" max="21" width="3.875" bestFit="1" customWidth="1"/>
    <col min="22" max="22" width="13.375" customWidth="1"/>
    <col min="23" max="23" width="6" customWidth="1"/>
    <col min="24" max="24" width="3.375" customWidth="1"/>
    <col min="25" max="25" width="5.25" bestFit="1" customWidth="1"/>
    <col min="26" max="26" width="17.125" customWidth="1"/>
    <col min="27" max="27" width="33.625" customWidth="1"/>
    <col min="36" max="36" width="30.75" customWidth="1"/>
  </cols>
  <sheetData>
    <row r="1" spans="1:27" ht="14.25" thickBot="1">
      <c r="A1" t="s">
        <v>70</v>
      </c>
    </row>
    <row r="2" spans="1:27" ht="14.25" thickBot="1">
      <c r="A2" s="86" t="s">
        <v>150</v>
      </c>
      <c r="B2" s="57" t="s">
        <v>64</v>
      </c>
      <c r="C2" t="s">
        <v>2</v>
      </c>
      <c r="F2" t="s">
        <v>75</v>
      </c>
      <c r="J2" t="s">
        <v>3</v>
      </c>
      <c r="S2" t="s">
        <v>16</v>
      </c>
    </row>
    <row r="3" spans="1:27">
      <c r="A3" s="58"/>
      <c r="B3" s="96"/>
      <c r="D3" s="77" t="s">
        <v>80</v>
      </c>
      <c r="E3" s="78">
        <v>1.63</v>
      </c>
      <c r="F3" s="24"/>
      <c r="G3" s="117">
        <v>1</v>
      </c>
      <c r="H3" s="118">
        <v>4.5</v>
      </c>
      <c r="K3" s="71" t="s">
        <v>78</v>
      </c>
      <c r="L3" s="71" t="s">
        <v>80</v>
      </c>
      <c r="M3" s="286" t="s">
        <v>81</v>
      </c>
      <c r="N3" s="287"/>
      <c r="O3" s="287"/>
      <c r="P3" s="287"/>
      <c r="Q3" s="288"/>
      <c r="T3" s="71" t="s">
        <v>79</v>
      </c>
      <c r="U3" s="71" t="s">
        <v>168</v>
      </c>
      <c r="V3" s="289" t="s">
        <v>82</v>
      </c>
      <c r="W3" s="289"/>
      <c r="X3" s="289"/>
      <c r="Y3" s="289"/>
      <c r="Z3" s="289"/>
    </row>
    <row r="4" spans="1:27">
      <c r="A4" s="59"/>
      <c r="B4" s="55"/>
      <c r="D4" s="79" t="s">
        <v>19</v>
      </c>
      <c r="E4" s="80">
        <v>26</v>
      </c>
      <c r="F4" s="24"/>
      <c r="G4" s="71">
        <v>2</v>
      </c>
      <c r="H4" s="119">
        <v>20.25</v>
      </c>
      <c r="K4" s="71" t="s">
        <v>85</v>
      </c>
      <c r="L4" s="71" t="s">
        <v>185</v>
      </c>
      <c r="M4" s="290" t="s">
        <v>61</v>
      </c>
      <c r="N4" s="291"/>
      <c r="O4" s="291"/>
      <c r="P4" s="291"/>
      <c r="Q4" s="292"/>
      <c r="T4" s="71" t="s">
        <v>83</v>
      </c>
      <c r="U4" s="71" t="s">
        <v>180</v>
      </c>
      <c r="V4" s="290" t="s">
        <v>166</v>
      </c>
      <c r="W4" s="291"/>
      <c r="X4" s="291"/>
      <c r="Y4" s="291"/>
      <c r="Z4" s="291"/>
    </row>
    <row r="5" spans="1:27">
      <c r="A5" s="59"/>
      <c r="B5" s="47"/>
      <c r="D5" s="79" t="s">
        <v>136</v>
      </c>
      <c r="E5" s="80">
        <v>28.5</v>
      </c>
      <c r="F5" s="24"/>
      <c r="G5" s="71">
        <v>3</v>
      </c>
      <c r="H5" s="119">
        <v>13</v>
      </c>
      <c r="K5" s="71" t="s">
        <v>84</v>
      </c>
      <c r="L5" s="71" t="s">
        <v>132</v>
      </c>
      <c r="M5" s="293"/>
      <c r="N5" s="294"/>
      <c r="O5" s="294"/>
      <c r="P5" s="294"/>
      <c r="Q5" s="295"/>
      <c r="T5" s="71" t="s">
        <v>84</v>
      </c>
      <c r="U5" s="71" t="s">
        <v>181</v>
      </c>
      <c r="V5" s="293"/>
      <c r="W5" s="294"/>
      <c r="X5" s="294"/>
      <c r="Y5" s="294"/>
      <c r="Z5" s="294"/>
    </row>
    <row r="6" spans="1:27">
      <c r="A6" s="58" t="s">
        <v>62</v>
      </c>
      <c r="B6" s="62" t="s">
        <v>130</v>
      </c>
      <c r="D6" s="79" t="s">
        <v>137</v>
      </c>
      <c r="E6" s="80">
        <v>6</v>
      </c>
      <c r="F6" s="24"/>
      <c r="G6" s="71">
        <v>4</v>
      </c>
      <c r="H6" s="119">
        <v>15</v>
      </c>
      <c r="K6" s="71" t="s">
        <v>45</v>
      </c>
      <c r="L6" s="71" t="s">
        <v>108</v>
      </c>
      <c r="M6" s="293"/>
      <c r="N6" s="294"/>
      <c r="O6" s="294"/>
      <c r="P6" s="294"/>
      <c r="Q6" s="295"/>
      <c r="T6" s="71" t="s">
        <v>45</v>
      </c>
      <c r="U6" s="71" t="s">
        <v>186</v>
      </c>
      <c r="V6" s="293"/>
      <c r="W6" s="294"/>
      <c r="X6" s="294"/>
      <c r="Y6" s="294"/>
      <c r="Z6" s="294"/>
    </row>
    <row r="7" spans="1:27">
      <c r="A7" s="59" t="s">
        <v>63</v>
      </c>
      <c r="B7" s="47" t="s">
        <v>94</v>
      </c>
      <c r="D7" s="79" t="s">
        <v>54</v>
      </c>
      <c r="E7" s="80">
        <v>14</v>
      </c>
      <c r="F7" s="24"/>
      <c r="G7" s="71">
        <v>5</v>
      </c>
      <c r="H7" s="119">
        <v>15</v>
      </c>
      <c r="K7" s="71" t="s">
        <v>46</v>
      </c>
      <c r="L7" s="71" t="s">
        <v>178</v>
      </c>
      <c r="M7" s="293"/>
      <c r="N7" s="294"/>
      <c r="O7" s="294"/>
      <c r="P7" s="294"/>
      <c r="Q7" s="295"/>
      <c r="T7" s="71" t="s">
        <v>46</v>
      </c>
      <c r="U7" s="71" t="s">
        <v>187</v>
      </c>
      <c r="V7" s="293"/>
      <c r="W7" s="294"/>
      <c r="X7" s="294"/>
      <c r="Y7" s="294"/>
      <c r="Z7" s="294"/>
    </row>
    <row r="8" spans="1:27">
      <c r="A8" s="59" t="s">
        <v>71</v>
      </c>
      <c r="B8" s="47" t="s">
        <v>73</v>
      </c>
      <c r="D8" s="79" t="s">
        <v>107</v>
      </c>
      <c r="E8" s="80">
        <v>14</v>
      </c>
      <c r="F8" s="24"/>
      <c r="G8" s="71">
        <v>6</v>
      </c>
      <c r="H8" s="119">
        <v>6</v>
      </c>
      <c r="K8" s="71" t="s">
        <v>95</v>
      </c>
      <c r="L8" s="71" t="s">
        <v>141</v>
      </c>
      <c r="M8" s="296"/>
      <c r="N8" s="297"/>
      <c r="O8" s="297"/>
      <c r="P8" s="297"/>
      <c r="Q8" s="298"/>
      <c r="T8" s="71" t="s">
        <v>124</v>
      </c>
      <c r="U8" s="71" t="s">
        <v>182</v>
      </c>
      <c r="V8" s="296"/>
      <c r="W8" s="297"/>
      <c r="X8" s="297"/>
      <c r="Y8" s="297"/>
      <c r="Z8" s="297"/>
    </row>
    <row r="9" spans="1:27">
      <c r="A9" s="59" t="s">
        <v>72</v>
      </c>
      <c r="B9" s="47" t="s">
        <v>374</v>
      </c>
      <c r="D9" s="79" t="s">
        <v>138</v>
      </c>
      <c r="E9" s="80">
        <v>18</v>
      </c>
      <c r="F9" s="24"/>
      <c r="G9" s="71">
        <v>7</v>
      </c>
      <c r="H9" s="119">
        <v>21.75</v>
      </c>
      <c r="K9" s="71" t="s">
        <v>96</v>
      </c>
      <c r="L9" s="71" t="s">
        <v>179</v>
      </c>
      <c r="M9" s="296"/>
      <c r="N9" s="297"/>
      <c r="O9" s="297"/>
      <c r="P9" s="297"/>
      <c r="Q9" s="298"/>
      <c r="T9" s="71" t="s">
        <v>125</v>
      </c>
      <c r="U9" s="71" t="s">
        <v>183</v>
      </c>
      <c r="V9" s="296"/>
      <c r="W9" s="297"/>
      <c r="X9" s="297"/>
      <c r="Y9" s="297"/>
      <c r="Z9" s="297"/>
    </row>
    <row r="10" spans="1:27">
      <c r="A10" s="59" t="s">
        <v>69</v>
      </c>
      <c r="B10" s="47">
        <v>15</v>
      </c>
      <c r="D10" s="79" t="s">
        <v>105</v>
      </c>
      <c r="E10" s="80">
        <v>0</v>
      </c>
      <c r="F10" s="24"/>
      <c r="G10" s="71">
        <v>8</v>
      </c>
      <c r="H10" s="119">
        <v>15</v>
      </c>
      <c r="K10" s="71" t="s">
        <v>10</v>
      </c>
      <c r="L10" s="71" t="s">
        <v>107</v>
      </c>
      <c r="M10" s="296"/>
      <c r="N10" s="297"/>
      <c r="O10" s="297"/>
      <c r="P10" s="297"/>
      <c r="Q10" s="298"/>
      <c r="T10" s="71"/>
      <c r="U10" s="71" t="s">
        <v>184</v>
      </c>
      <c r="V10" s="318"/>
      <c r="W10" s="319"/>
      <c r="X10" s="319"/>
      <c r="Y10" s="319"/>
      <c r="Z10" s="319"/>
    </row>
    <row r="11" spans="1:27">
      <c r="A11" s="59" t="s">
        <v>65</v>
      </c>
      <c r="B11" s="47">
        <v>1</v>
      </c>
      <c r="D11" s="79" t="s">
        <v>139</v>
      </c>
      <c r="E11" s="80">
        <v>8</v>
      </c>
      <c r="F11" s="24"/>
      <c r="G11" s="71">
        <v>9</v>
      </c>
      <c r="H11" s="119">
        <v>15</v>
      </c>
      <c r="K11" s="71" t="s">
        <v>11</v>
      </c>
      <c r="L11" s="71" t="s">
        <v>133</v>
      </c>
      <c r="M11" s="300"/>
      <c r="N11" s="301"/>
      <c r="O11" s="301"/>
      <c r="P11" s="301"/>
      <c r="Q11" s="302"/>
      <c r="T11" s="71"/>
      <c r="U11" s="71" t="s">
        <v>188</v>
      </c>
      <c r="V11" s="318"/>
      <c r="W11" s="319"/>
      <c r="X11" s="319"/>
      <c r="Y11" s="319"/>
      <c r="Z11" s="319"/>
    </row>
    <row r="12" spans="1:27" ht="14.25" thickBot="1">
      <c r="A12" s="59" t="s">
        <v>66</v>
      </c>
      <c r="B12" s="47">
        <v>6</v>
      </c>
      <c r="D12" s="79" t="s">
        <v>86</v>
      </c>
      <c r="E12" s="80">
        <v>17.25</v>
      </c>
      <c r="F12" s="24"/>
      <c r="G12" s="71">
        <v>10</v>
      </c>
      <c r="H12" s="119">
        <v>15</v>
      </c>
      <c r="K12" t="s">
        <v>77</v>
      </c>
      <c r="T12" t="s">
        <v>126</v>
      </c>
    </row>
    <row r="13" spans="1:27" ht="13.5" customHeight="1">
      <c r="A13" s="60" t="s">
        <v>67</v>
      </c>
      <c r="B13" s="64">
        <v>1</v>
      </c>
      <c r="D13" s="79" t="s">
        <v>140</v>
      </c>
      <c r="E13" s="80">
        <v>1</v>
      </c>
      <c r="F13" s="24"/>
      <c r="G13" s="71">
        <v>11</v>
      </c>
      <c r="H13" s="119">
        <v>15</v>
      </c>
      <c r="K13" s="322" t="s">
        <v>152</v>
      </c>
      <c r="L13" s="320"/>
      <c r="M13" s="322" t="s">
        <v>153</v>
      </c>
      <c r="N13" s="326"/>
      <c r="O13" s="320"/>
      <c r="P13" s="322" t="s">
        <v>50</v>
      </c>
      <c r="Q13" s="324" t="s">
        <v>55</v>
      </c>
      <c r="R13" s="320" t="s">
        <v>56</v>
      </c>
      <c r="T13" s="322" t="s">
        <v>152</v>
      </c>
      <c r="U13" s="320"/>
      <c r="V13" s="322" t="s">
        <v>153</v>
      </c>
      <c r="W13" s="326"/>
      <c r="X13" s="320"/>
      <c r="Y13" s="322" t="s">
        <v>50</v>
      </c>
      <c r="Z13" s="324" t="s">
        <v>55</v>
      </c>
      <c r="AA13" s="320" t="s">
        <v>56</v>
      </c>
    </row>
    <row r="14" spans="1:27">
      <c r="A14" s="59" t="s">
        <v>109</v>
      </c>
      <c r="B14" s="47">
        <v>2</v>
      </c>
      <c r="D14" s="79" t="s">
        <v>141</v>
      </c>
      <c r="E14" s="80">
        <v>0.31</v>
      </c>
      <c r="F14" s="24"/>
      <c r="G14" s="71">
        <v>12</v>
      </c>
      <c r="H14" s="119">
        <v>15</v>
      </c>
      <c r="K14" s="210" t="s">
        <v>0</v>
      </c>
      <c r="L14" s="211"/>
      <c r="M14" s="210" t="s">
        <v>0</v>
      </c>
      <c r="N14" s="212"/>
      <c r="O14" s="211" t="s">
        <v>74</v>
      </c>
      <c r="P14" s="323"/>
      <c r="Q14" s="325"/>
      <c r="R14" s="321"/>
      <c r="T14" s="210" t="s">
        <v>0</v>
      </c>
      <c r="U14" s="211" t="s">
        <v>341</v>
      </c>
      <c r="V14" s="210" t="s">
        <v>0</v>
      </c>
      <c r="W14" s="212"/>
      <c r="X14" s="211" t="s">
        <v>74</v>
      </c>
      <c r="Y14" s="323"/>
      <c r="Z14" s="325"/>
      <c r="AA14" s="321"/>
    </row>
    <row r="15" spans="1:27" ht="41.25" thickBot="1">
      <c r="A15" s="61" t="s">
        <v>110</v>
      </c>
      <c r="B15" s="65">
        <v>1</v>
      </c>
      <c r="C15" t="s">
        <v>382</v>
      </c>
      <c r="D15" s="79" t="s">
        <v>142</v>
      </c>
      <c r="E15" s="80">
        <v>1.25</v>
      </c>
      <c r="F15" s="24"/>
      <c r="G15" s="71">
        <v>13</v>
      </c>
      <c r="H15" s="119">
        <v>15</v>
      </c>
      <c r="K15" s="10" t="s">
        <v>4</v>
      </c>
      <c r="L15" s="74" t="s">
        <v>322</v>
      </c>
      <c r="M15" s="10" t="s">
        <v>155</v>
      </c>
      <c r="N15" s="1" t="s">
        <v>340</v>
      </c>
      <c r="O15" s="11">
        <v>5</v>
      </c>
      <c r="P15" s="214" t="s">
        <v>323</v>
      </c>
      <c r="Q15" s="1" t="s">
        <v>324</v>
      </c>
      <c r="R15" s="11" t="s">
        <v>58</v>
      </c>
      <c r="T15" s="22" t="s">
        <v>329</v>
      </c>
      <c r="U15" s="72" t="s">
        <v>342</v>
      </c>
      <c r="V15" s="22" t="s">
        <v>331</v>
      </c>
      <c r="W15" s="2" t="s">
        <v>141</v>
      </c>
      <c r="X15" s="20">
        <v>1</v>
      </c>
      <c r="Y15" s="213" t="s">
        <v>323</v>
      </c>
      <c r="Z15" s="2" t="s">
        <v>331</v>
      </c>
      <c r="AA15" s="23" t="s">
        <v>59</v>
      </c>
    </row>
    <row r="16" spans="1:27">
      <c r="D16" s="79" t="s">
        <v>108</v>
      </c>
      <c r="E16" s="80">
        <v>14.75</v>
      </c>
      <c r="F16" s="24"/>
      <c r="G16" s="71">
        <v>14</v>
      </c>
      <c r="H16" s="119">
        <v>15</v>
      </c>
      <c r="K16" s="10" t="s">
        <v>5</v>
      </c>
      <c r="L16" s="74" t="s">
        <v>325</v>
      </c>
      <c r="M16" s="10"/>
      <c r="N16" s="1"/>
      <c r="O16" s="11"/>
      <c r="P16" s="214" t="s">
        <v>323</v>
      </c>
      <c r="Q16" s="1"/>
      <c r="R16" s="11"/>
      <c r="T16" s="10" t="s">
        <v>4</v>
      </c>
      <c r="U16" s="74" t="s">
        <v>343</v>
      </c>
      <c r="V16" s="10" t="s">
        <v>47</v>
      </c>
      <c r="W16" s="1" t="s">
        <v>381</v>
      </c>
      <c r="X16" s="11">
        <v>1</v>
      </c>
      <c r="Y16" s="214" t="s">
        <v>323</v>
      </c>
      <c r="Z16" s="1" t="s">
        <v>324</v>
      </c>
      <c r="AA16" s="11"/>
    </row>
    <row r="17" spans="2:27">
      <c r="B17" s="24"/>
      <c r="D17" s="79" t="s">
        <v>143</v>
      </c>
      <c r="E17" s="80">
        <v>1.25</v>
      </c>
      <c r="F17" s="24"/>
      <c r="G17" s="71">
        <v>15</v>
      </c>
      <c r="H17" s="119">
        <v>15</v>
      </c>
      <c r="K17" s="10" t="s">
        <v>6</v>
      </c>
      <c r="L17" s="74" t="s">
        <v>326</v>
      </c>
      <c r="M17" s="10" t="s">
        <v>154</v>
      </c>
      <c r="N17" s="1" t="s">
        <v>34</v>
      </c>
      <c r="O17" s="11">
        <v>5</v>
      </c>
      <c r="P17" s="214" t="s">
        <v>323</v>
      </c>
      <c r="Q17" s="1" t="s">
        <v>324</v>
      </c>
      <c r="R17" s="11" t="s">
        <v>58</v>
      </c>
      <c r="T17" s="10" t="s">
        <v>5</v>
      </c>
      <c r="U17" s="74" t="s">
        <v>344</v>
      </c>
      <c r="V17" s="10" t="s">
        <v>210</v>
      </c>
      <c r="W17" s="1"/>
      <c r="X17" s="11"/>
      <c r="Y17" s="214" t="s">
        <v>323</v>
      </c>
      <c r="Z17" s="1"/>
      <c r="AA17" s="11"/>
    </row>
    <row r="18" spans="2:27">
      <c r="B18" s="24"/>
      <c r="D18" s="79" t="s">
        <v>134</v>
      </c>
      <c r="E18" s="80">
        <v>0.31</v>
      </c>
      <c r="F18" s="24"/>
      <c r="G18" s="71">
        <v>16</v>
      </c>
      <c r="H18" s="119">
        <v>15</v>
      </c>
      <c r="K18" s="10" t="s">
        <v>7</v>
      </c>
      <c r="L18" s="74" t="s">
        <v>328</v>
      </c>
      <c r="M18" s="10"/>
      <c r="N18" s="1"/>
      <c r="O18" s="11"/>
      <c r="P18" s="214" t="s">
        <v>323</v>
      </c>
      <c r="Q18" s="1"/>
      <c r="R18" s="11"/>
      <c r="T18" s="10" t="s">
        <v>6</v>
      </c>
      <c r="U18" s="74" t="s">
        <v>345</v>
      </c>
      <c r="V18" s="10" t="s">
        <v>48</v>
      </c>
      <c r="W18" s="1" t="s">
        <v>378</v>
      </c>
      <c r="X18" s="11">
        <v>1</v>
      </c>
      <c r="Y18" s="214" t="s">
        <v>323</v>
      </c>
      <c r="Z18" s="1" t="s">
        <v>76</v>
      </c>
      <c r="AA18" s="11"/>
    </row>
    <row r="19" spans="2:27" ht="27">
      <c r="D19" s="79" t="s">
        <v>49</v>
      </c>
      <c r="E19" s="80">
        <v>17.63</v>
      </c>
      <c r="F19" s="24"/>
      <c r="G19" s="71">
        <v>17</v>
      </c>
      <c r="H19" s="119">
        <v>15</v>
      </c>
      <c r="K19" s="22" t="s">
        <v>329</v>
      </c>
      <c r="L19" s="72" t="s">
        <v>330</v>
      </c>
      <c r="M19" s="22" t="s">
        <v>331</v>
      </c>
      <c r="N19" s="2" t="s">
        <v>338</v>
      </c>
      <c r="O19" s="20">
        <v>5</v>
      </c>
      <c r="P19" s="213" t="s">
        <v>323</v>
      </c>
      <c r="Q19" s="2" t="s">
        <v>87</v>
      </c>
      <c r="R19" s="23" t="s">
        <v>60</v>
      </c>
      <c r="T19" s="10" t="s">
        <v>7</v>
      </c>
      <c r="U19" s="74" t="s">
        <v>346</v>
      </c>
      <c r="V19" s="10" t="s">
        <v>216</v>
      </c>
      <c r="W19" s="1"/>
      <c r="X19" s="11"/>
      <c r="Y19" s="214" t="s">
        <v>323</v>
      </c>
      <c r="Z19" s="1"/>
      <c r="AA19" s="11"/>
    </row>
    <row r="20" spans="2:27">
      <c r="D20" s="79" t="s">
        <v>132</v>
      </c>
      <c r="E20" s="80">
        <v>1.5</v>
      </c>
      <c r="F20" s="24"/>
      <c r="G20" s="71">
        <v>18</v>
      </c>
      <c r="H20" s="119">
        <v>15</v>
      </c>
      <c r="K20" s="31" t="s">
        <v>95</v>
      </c>
      <c r="L20" s="74" t="s">
        <v>332</v>
      </c>
      <c r="M20" s="31" t="s">
        <v>156</v>
      </c>
      <c r="N20" s="1" t="s">
        <v>375</v>
      </c>
      <c r="O20" s="11">
        <v>5</v>
      </c>
      <c r="P20" s="214" t="s">
        <v>333</v>
      </c>
      <c r="Q20" s="1" t="s">
        <v>324</v>
      </c>
      <c r="R20" s="11" t="s">
        <v>58</v>
      </c>
      <c r="T20" s="10" t="s">
        <v>8</v>
      </c>
      <c r="U20" s="74" t="s">
        <v>347</v>
      </c>
      <c r="V20" s="10" t="s">
        <v>8</v>
      </c>
      <c r="W20" s="1" t="s">
        <v>375</v>
      </c>
      <c r="X20" s="11">
        <v>1</v>
      </c>
      <c r="Y20" s="214" t="s">
        <v>333</v>
      </c>
      <c r="Z20" s="1"/>
      <c r="AA20" s="11"/>
    </row>
    <row r="21" spans="2:27">
      <c r="D21" s="79" t="s">
        <v>144</v>
      </c>
      <c r="E21" s="80">
        <v>0.77</v>
      </c>
      <c r="F21" s="24"/>
      <c r="G21" s="71">
        <v>19</v>
      </c>
      <c r="H21" s="119">
        <v>15</v>
      </c>
      <c r="K21" s="31" t="s">
        <v>96</v>
      </c>
      <c r="L21" s="74" t="s">
        <v>334</v>
      </c>
      <c r="M21" s="10"/>
      <c r="N21" s="1"/>
      <c r="O21" s="11"/>
      <c r="P21" s="214" t="s">
        <v>333</v>
      </c>
      <c r="Q21" s="1"/>
      <c r="R21" s="11"/>
      <c r="T21" s="10" t="s">
        <v>9</v>
      </c>
      <c r="U21" s="74" t="s">
        <v>348</v>
      </c>
      <c r="V21" s="10" t="s">
        <v>212</v>
      </c>
      <c r="W21" s="1"/>
      <c r="X21" s="11"/>
      <c r="Y21" s="214" t="s">
        <v>333</v>
      </c>
      <c r="Z21" s="1"/>
      <c r="AA21" s="11"/>
    </row>
    <row r="22" spans="2:27">
      <c r="D22" s="79" t="s">
        <v>145</v>
      </c>
      <c r="E22" s="80">
        <v>4.75</v>
      </c>
      <c r="F22" s="24"/>
      <c r="G22" s="71">
        <v>20</v>
      </c>
      <c r="H22" s="119">
        <v>15</v>
      </c>
      <c r="K22" s="31" t="s">
        <v>10</v>
      </c>
      <c r="L22" s="74" t="s">
        <v>335</v>
      </c>
      <c r="M22" s="10" t="s">
        <v>157</v>
      </c>
      <c r="N22" s="1" t="s">
        <v>376</v>
      </c>
      <c r="O22" s="11">
        <v>5</v>
      </c>
      <c r="P22" s="214" t="s">
        <v>323</v>
      </c>
      <c r="Q22" s="1" t="s">
        <v>324</v>
      </c>
      <c r="R22" s="11" t="s">
        <v>58</v>
      </c>
      <c r="T22" s="10" t="s">
        <v>10</v>
      </c>
      <c r="U22" s="74" t="s">
        <v>349</v>
      </c>
      <c r="V22" s="10" t="s">
        <v>10</v>
      </c>
      <c r="W22" s="1" t="s">
        <v>137</v>
      </c>
      <c r="X22" s="11">
        <v>1</v>
      </c>
      <c r="Y22" s="214" t="s">
        <v>323</v>
      </c>
      <c r="Z22" s="1" t="s">
        <v>324</v>
      </c>
      <c r="AA22" s="11"/>
    </row>
    <row r="23" spans="2:27">
      <c r="D23" s="79" t="s">
        <v>146</v>
      </c>
      <c r="E23" s="80">
        <v>1.63</v>
      </c>
      <c r="F23" s="24"/>
      <c r="G23" s="71">
        <v>21</v>
      </c>
      <c r="H23" s="119">
        <v>15</v>
      </c>
      <c r="K23" s="31" t="s">
        <v>11</v>
      </c>
      <c r="L23" s="74" t="s">
        <v>337</v>
      </c>
      <c r="M23" s="10"/>
      <c r="N23" s="1"/>
      <c r="O23" s="11"/>
      <c r="P23" s="214" t="s">
        <v>323</v>
      </c>
      <c r="Q23" s="1"/>
      <c r="R23" s="11"/>
      <c r="T23" s="10" t="s">
        <v>11</v>
      </c>
      <c r="U23" s="74" t="s">
        <v>350</v>
      </c>
      <c r="V23" s="10" t="s">
        <v>213</v>
      </c>
      <c r="W23" s="1"/>
      <c r="X23" s="11"/>
      <c r="Y23" s="214" t="s">
        <v>323</v>
      </c>
      <c r="Z23" s="1"/>
      <c r="AA23" s="11"/>
    </row>
    <row r="24" spans="2:27" ht="27">
      <c r="D24" s="79" t="s">
        <v>135</v>
      </c>
      <c r="E24" s="80">
        <v>5.25</v>
      </c>
      <c r="F24" s="24"/>
      <c r="G24" s="71">
        <v>22</v>
      </c>
      <c r="H24" s="119">
        <v>15</v>
      </c>
      <c r="K24" s="31" t="s">
        <v>45</v>
      </c>
      <c r="L24" s="230" t="s">
        <v>336</v>
      </c>
      <c r="M24" s="31" t="s">
        <v>170</v>
      </c>
      <c r="N24" s="1" t="s">
        <v>377</v>
      </c>
      <c r="O24" s="11">
        <v>5</v>
      </c>
      <c r="P24" s="214" t="s">
        <v>323</v>
      </c>
      <c r="Q24" s="1" t="s">
        <v>324</v>
      </c>
      <c r="R24" s="23" t="s">
        <v>173</v>
      </c>
      <c r="T24" s="10" t="s">
        <v>12</v>
      </c>
      <c r="U24" s="74" t="s">
        <v>351</v>
      </c>
      <c r="V24" s="10" t="s">
        <v>12</v>
      </c>
      <c r="W24" s="1" t="s">
        <v>145</v>
      </c>
      <c r="X24" s="11">
        <v>1</v>
      </c>
      <c r="Y24" s="214" t="s">
        <v>333</v>
      </c>
      <c r="Z24" s="1" t="s">
        <v>121</v>
      </c>
      <c r="AA24" s="11"/>
    </row>
    <row r="25" spans="2:27">
      <c r="D25" s="79" t="s">
        <v>133</v>
      </c>
      <c r="E25" s="80"/>
      <c r="F25" s="24"/>
      <c r="G25" s="71">
        <v>23</v>
      </c>
      <c r="H25" s="119">
        <v>15</v>
      </c>
      <c r="K25" s="31" t="s">
        <v>46</v>
      </c>
      <c r="L25" s="230" t="s">
        <v>339</v>
      </c>
      <c r="M25" s="31" t="s">
        <v>170</v>
      </c>
      <c r="N25" s="1"/>
      <c r="O25" s="11"/>
      <c r="P25" s="214" t="s">
        <v>323</v>
      </c>
      <c r="Q25" s="1"/>
      <c r="R25" s="11"/>
      <c r="T25" s="10" t="s">
        <v>13</v>
      </c>
      <c r="U25" s="74" t="s">
        <v>352</v>
      </c>
      <c r="V25" s="10" t="s">
        <v>214</v>
      </c>
      <c r="W25" s="1"/>
      <c r="X25" s="11"/>
      <c r="Y25" s="214" t="s">
        <v>333</v>
      </c>
      <c r="Z25" s="1" t="s">
        <v>122</v>
      </c>
      <c r="AA25" s="11"/>
    </row>
    <row r="26" spans="2:27" ht="27.75" thickBot="1">
      <c r="D26" s="79" t="s">
        <v>147</v>
      </c>
      <c r="E26" s="80"/>
      <c r="F26" s="24"/>
      <c r="G26" s="71">
        <v>24</v>
      </c>
      <c r="H26" s="119">
        <v>15</v>
      </c>
      <c r="K26" s="32" t="s">
        <v>384</v>
      </c>
      <c r="L26" s="85" t="s">
        <v>385</v>
      </c>
      <c r="M26" s="202" t="s">
        <v>175</v>
      </c>
      <c r="N26" s="43" t="s">
        <v>386</v>
      </c>
      <c r="O26" s="7">
        <v>3</v>
      </c>
      <c r="P26" s="232" t="s">
        <v>387</v>
      </c>
      <c r="Q26" s="43"/>
      <c r="R26" s="7"/>
      <c r="T26" s="10" t="s">
        <v>14</v>
      </c>
      <c r="U26" s="74" t="s">
        <v>353</v>
      </c>
      <c r="V26" s="10" t="s">
        <v>14</v>
      </c>
      <c r="W26" s="1" t="s">
        <v>139</v>
      </c>
      <c r="X26" s="11">
        <v>1</v>
      </c>
      <c r="Y26" s="214" t="s">
        <v>333</v>
      </c>
      <c r="Z26" s="2" t="s">
        <v>118</v>
      </c>
      <c r="AA26" s="23" t="s">
        <v>88</v>
      </c>
    </row>
    <row r="27" spans="2:27" ht="27">
      <c r="D27" s="79" t="s">
        <v>148</v>
      </c>
      <c r="E27" s="80"/>
      <c r="F27" s="24"/>
      <c r="G27" s="71">
        <v>25</v>
      </c>
      <c r="H27" s="119">
        <v>15</v>
      </c>
      <c r="T27" s="10" t="s">
        <v>15</v>
      </c>
      <c r="U27" s="74" t="s">
        <v>354</v>
      </c>
      <c r="V27" s="10" t="s">
        <v>215</v>
      </c>
      <c r="W27" s="1"/>
      <c r="X27" s="11"/>
      <c r="Y27" s="214" t="s">
        <v>333</v>
      </c>
      <c r="Z27" s="33" t="s">
        <v>89</v>
      </c>
      <c r="AA27" s="23" t="s">
        <v>88</v>
      </c>
    </row>
    <row r="28" spans="2:27" ht="41.25" thickBot="1">
      <c r="D28" s="81" t="s">
        <v>149</v>
      </c>
      <c r="E28" s="82"/>
      <c r="F28" s="24"/>
      <c r="G28" s="71">
        <v>26</v>
      </c>
      <c r="H28" s="119">
        <v>15</v>
      </c>
      <c r="T28" s="31" t="s">
        <v>90</v>
      </c>
      <c r="U28" s="74" t="s">
        <v>341</v>
      </c>
      <c r="V28" s="215" t="s">
        <v>167</v>
      </c>
      <c r="W28" s="30" t="s">
        <v>364</v>
      </c>
      <c r="X28" s="29">
        <v>1</v>
      </c>
      <c r="Y28" s="216" t="s">
        <v>323</v>
      </c>
      <c r="Z28" s="30" t="s">
        <v>92</v>
      </c>
      <c r="AA28" s="23" t="s">
        <v>93</v>
      </c>
    </row>
    <row r="29" spans="2:27" ht="27">
      <c r="G29" s="71">
        <v>27</v>
      </c>
      <c r="H29" s="119">
        <v>15</v>
      </c>
      <c r="T29" s="31" t="s">
        <v>90</v>
      </c>
      <c r="U29" s="74" t="s">
        <v>341</v>
      </c>
      <c r="V29" s="31" t="s">
        <v>99</v>
      </c>
      <c r="W29" s="30" t="s">
        <v>364</v>
      </c>
      <c r="X29" s="29">
        <v>1</v>
      </c>
      <c r="Y29" s="216" t="s">
        <v>323</v>
      </c>
      <c r="Z29" s="30" t="s">
        <v>163</v>
      </c>
      <c r="AA29" s="23" t="s">
        <v>165</v>
      </c>
    </row>
    <row r="30" spans="2:27">
      <c r="G30" s="71">
        <v>28</v>
      </c>
      <c r="H30" s="119">
        <v>15</v>
      </c>
      <c r="T30" s="31" t="s">
        <v>97</v>
      </c>
      <c r="U30" s="74" t="s">
        <v>341</v>
      </c>
      <c r="V30" s="31" t="s">
        <v>97</v>
      </c>
      <c r="W30" s="1" t="s">
        <v>380</v>
      </c>
      <c r="X30" s="29">
        <v>1</v>
      </c>
      <c r="Y30" s="216" t="s">
        <v>333</v>
      </c>
      <c r="Z30" s="30" t="s">
        <v>123</v>
      </c>
      <c r="AA30" s="44" t="s">
        <v>100</v>
      </c>
    </row>
    <row r="31" spans="2:27">
      <c r="G31" s="71">
        <v>31</v>
      </c>
      <c r="H31" s="119">
        <v>15</v>
      </c>
      <c r="T31" s="31" t="s">
        <v>98</v>
      </c>
      <c r="U31" s="74" t="s">
        <v>341</v>
      </c>
      <c r="V31" s="31" t="s">
        <v>217</v>
      </c>
      <c r="W31" s="1"/>
      <c r="X31" s="29"/>
      <c r="Y31" s="216" t="s">
        <v>333</v>
      </c>
      <c r="Z31" s="30" t="s">
        <v>113</v>
      </c>
      <c r="AA31" s="44" t="s">
        <v>101</v>
      </c>
    </row>
    <row r="32" spans="2:27">
      <c r="G32" s="71">
        <v>32</v>
      </c>
      <c r="H32" s="119">
        <v>15</v>
      </c>
      <c r="T32" s="31" t="s">
        <v>111</v>
      </c>
      <c r="U32" s="74" t="s">
        <v>341</v>
      </c>
      <c r="V32" s="31" t="s">
        <v>111</v>
      </c>
      <c r="W32" s="1" t="s">
        <v>383</v>
      </c>
      <c r="X32" s="29">
        <v>1</v>
      </c>
      <c r="Y32" s="216" t="s">
        <v>333</v>
      </c>
      <c r="Z32" s="30" t="s">
        <v>120</v>
      </c>
      <c r="AA32" s="44" t="s">
        <v>102</v>
      </c>
    </row>
    <row r="33" spans="7:28">
      <c r="G33" s="71">
        <v>33</v>
      </c>
      <c r="H33" s="119">
        <v>15</v>
      </c>
      <c r="T33" s="31" t="s">
        <v>112</v>
      </c>
      <c r="U33" s="74" t="s">
        <v>341</v>
      </c>
      <c r="V33" s="31" t="s">
        <v>218</v>
      </c>
      <c r="W33" s="1"/>
      <c r="X33" s="29"/>
      <c r="Y33" s="216" t="s">
        <v>333</v>
      </c>
      <c r="Z33" s="30" t="s">
        <v>119</v>
      </c>
      <c r="AA33" s="44" t="s">
        <v>102</v>
      </c>
    </row>
    <row r="34" spans="7:28" ht="27">
      <c r="G34" s="71">
        <v>34</v>
      </c>
      <c r="H34" s="119">
        <v>15</v>
      </c>
      <c r="T34" s="31" t="s">
        <v>103</v>
      </c>
      <c r="U34" s="74" t="s">
        <v>341</v>
      </c>
      <c r="V34" s="31" t="s">
        <v>103</v>
      </c>
      <c r="W34" s="1" t="s">
        <v>137</v>
      </c>
      <c r="X34" s="29">
        <v>1</v>
      </c>
      <c r="Y34" s="216" t="s">
        <v>323</v>
      </c>
      <c r="Z34" s="33" t="s">
        <v>114</v>
      </c>
      <c r="AA34" s="11" t="s">
        <v>106</v>
      </c>
    </row>
    <row r="35" spans="7:28" ht="27">
      <c r="G35" s="71">
        <v>35</v>
      </c>
      <c r="H35" s="119">
        <v>15</v>
      </c>
      <c r="T35" s="31" t="s">
        <v>104</v>
      </c>
      <c r="U35" s="74" t="s">
        <v>341</v>
      </c>
      <c r="V35" s="31" t="s">
        <v>219</v>
      </c>
      <c r="W35" s="1"/>
      <c r="X35" s="29"/>
      <c r="Y35" s="216" t="s">
        <v>323</v>
      </c>
      <c r="Z35" s="33" t="s">
        <v>114</v>
      </c>
      <c r="AA35" s="11" t="s">
        <v>106</v>
      </c>
    </row>
    <row r="36" spans="7:28">
      <c r="G36" s="71">
        <v>36</v>
      </c>
      <c r="H36" s="119">
        <v>15</v>
      </c>
      <c r="T36" s="31" t="s">
        <v>131</v>
      </c>
      <c r="U36" s="74" t="s">
        <v>355</v>
      </c>
      <c r="V36" s="31" t="s">
        <v>161</v>
      </c>
      <c r="W36" s="30" t="s">
        <v>148</v>
      </c>
      <c r="X36" s="29">
        <v>1</v>
      </c>
      <c r="Y36" s="214" t="s">
        <v>323</v>
      </c>
      <c r="Z36" s="217" t="s">
        <v>324</v>
      </c>
      <c r="AA36" s="23"/>
      <c r="AB36" s="45"/>
    </row>
    <row r="37" spans="7:28">
      <c r="G37" s="71">
        <v>37</v>
      </c>
      <c r="H37" s="119">
        <v>15</v>
      </c>
      <c r="T37" s="31" t="s">
        <v>160</v>
      </c>
      <c r="U37" s="74" t="s">
        <v>356</v>
      </c>
      <c r="V37" s="31" t="s">
        <v>224</v>
      </c>
      <c r="W37" s="30"/>
      <c r="X37" s="29"/>
      <c r="Y37" s="214"/>
      <c r="Z37" s="30"/>
      <c r="AA37" s="23"/>
    </row>
    <row r="38" spans="7:28">
      <c r="G38" s="71">
        <v>38</v>
      </c>
      <c r="H38" s="119">
        <v>15</v>
      </c>
      <c r="T38" s="31" t="s">
        <v>158</v>
      </c>
      <c r="U38" s="74" t="s">
        <v>357</v>
      </c>
      <c r="V38" s="10" t="s">
        <v>162</v>
      </c>
      <c r="W38" s="1" t="s">
        <v>362</v>
      </c>
      <c r="X38" s="11">
        <v>1</v>
      </c>
      <c r="Y38" s="214" t="s">
        <v>323</v>
      </c>
      <c r="Z38" s="1" t="s">
        <v>324</v>
      </c>
      <c r="AA38" s="11"/>
    </row>
    <row r="39" spans="7:28">
      <c r="G39" s="71">
        <v>39</v>
      </c>
      <c r="H39" s="119">
        <v>15</v>
      </c>
      <c r="T39" s="31" t="s">
        <v>159</v>
      </c>
      <c r="U39" s="74" t="s">
        <v>358</v>
      </c>
      <c r="V39" s="10" t="s">
        <v>223</v>
      </c>
      <c r="W39" s="1"/>
      <c r="X39" s="11"/>
      <c r="Y39" s="214" t="s">
        <v>323</v>
      </c>
      <c r="Z39" s="1"/>
      <c r="AA39" s="11"/>
    </row>
    <row r="40" spans="7:28" ht="27">
      <c r="G40" s="71">
        <v>40</v>
      </c>
      <c r="H40" s="119">
        <v>15</v>
      </c>
      <c r="T40" s="104" t="s">
        <v>45</v>
      </c>
      <c r="U40" s="229" t="s">
        <v>189</v>
      </c>
      <c r="V40" s="104" t="s">
        <v>170</v>
      </c>
      <c r="W40" s="104" t="s">
        <v>225</v>
      </c>
      <c r="X40" s="104">
        <v>1</v>
      </c>
      <c r="Y40" s="105" t="s">
        <v>53</v>
      </c>
      <c r="Z40" s="104" t="s">
        <v>57</v>
      </c>
      <c r="AA40" s="106" t="s">
        <v>173</v>
      </c>
    </row>
    <row r="41" spans="7:28">
      <c r="G41" s="71">
        <v>41</v>
      </c>
      <c r="H41" s="119">
        <v>15</v>
      </c>
      <c r="T41" s="104" t="s">
        <v>46</v>
      </c>
      <c r="U41" s="229" t="s">
        <v>190</v>
      </c>
      <c r="V41" s="104" t="s">
        <v>222</v>
      </c>
      <c r="W41" s="104"/>
      <c r="X41" s="104"/>
      <c r="Y41" s="105" t="s">
        <v>53</v>
      </c>
      <c r="Z41" s="104"/>
      <c r="AA41" s="104"/>
    </row>
    <row r="42" spans="7:28">
      <c r="G42" s="71">
        <v>42</v>
      </c>
      <c r="H42" s="119">
        <v>3.75</v>
      </c>
      <c r="T42" s="31" t="s">
        <v>45</v>
      </c>
      <c r="U42" s="230" t="s">
        <v>359</v>
      </c>
      <c r="V42" s="10" t="s">
        <v>171</v>
      </c>
      <c r="W42" s="1" t="s">
        <v>363</v>
      </c>
      <c r="X42" s="11">
        <v>1</v>
      </c>
      <c r="Y42" s="214" t="s">
        <v>323</v>
      </c>
      <c r="Z42" s="1" t="s">
        <v>324</v>
      </c>
      <c r="AA42" s="11"/>
    </row>
    <row r="43" spans="7:28">
      <c r="T43" s="31" t="s">
        <v>46</v>
      </c>
      <c r="U43" s="230" t="s">
        <v>360</v>
      </c>
      <c r="V43" s="10" t="s">
        <v>220</v>
      </c>
      <c r="W43" s="1"/>
      <c r="X43" s="11"/>
      <c r="Y43" s="214" t="s">
        <v>323</v>
      </c>
      <c r="Z43" s="1"/>
      <c r="AA43" s="11"/>
    </row>
    <row r="44" spans="7:28">
      <c r="T44" s="194" t="s">
        <v>175</v>
      </c>
      <c r="U44" s="195"/>
      <c r="V44" s="194" t="s">
        <v>175</v>
      </c>
      <c r="W44" s="196" t="s">
        <v>179</v>
      </c>
      <c r="X44" s="197">
        <v>1</v>
      </c>
      <c r="Y44" s="198" t="s">
        <v>316</v>
      </c>
      <c r="Z44" s="199"/>
      <c r="AA44" s="200"/>
      <c r="AB44" s="201" t="s">
        <v>317</v>
      </c>
    </row>
    <row r="45" spans="7:28" ht="14.25" thickBot="1">
      <c r="T45" s="202" t="s">
        <v>279</v>
      </c>
      <c r="U45" s="203"/>
      <c r="V45" s="204" t="s">
        <v>318</v>
      </c>
      <c r="W45" s="205" t="s">
        <v>379</v>
      </c>
      <c r="X45" s="206">
        <v>1</v>
      </c>
      <c r="Y45" s="207" t="s">
        <v>316</v>
      </c>
      <c r="Z45" s="208"/>
      <c r="AA45" s="209"/>
      <c r="AB45" s="201" t="s">
        <v>361</v>
      </c>
    </row>
  </sheetData>
  <mergeCells count="14">
    <mergeCell ref="M3:Q3"/>
    <mergeCell ref="V3:Z3"/>
    <mergeCell ref="M4:Q11"/>
    <mergeCell ref="V4:Z11"/>
    <mergeCell ref="K13:L13"/>
    <mergeCell ref="M13:O13"/>
    <mergeCell ref="Z13:Z14"/>
    <mergeCell ref="AA13:AA14"/>
    <mergeCell ref="P13:P14"/>
    <mergeCell ref="Q13:Q14"/>
    <mergeCell ref="R13:R14"/>
    <mergeCell ref="T13:U13"/>
    <mergeCell ref="V13:X13"/>
    <mergeCell ref="Y13:Y14"/>
  </mergeCells>
  <phoneticPr fontId="2"/>
  <pageMargins left="0.38" right="0.26" top="0.56999999999999995" bottom="0.73" header="0.51200000000000001" footer="0.51200000000000001"/>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1"/>
  <dimension ref="A1:AH60"/>
  <sheetViews>
    <sheetView view="pageBreakPreview" topLeftCell="A34" zoomScaleNormal="100" zoomScaleSheetLayoutView="100" workbookViewId="0">
      <selection activeCell="P26" sqref="P26"/>
    </sheetView>
  </sheetViews>
  <sheetFormatPr defaultRowHeight="14.25"/>
  <cols>
    <col min="1" max="1" width="4.5" style="100" customWidth="1"/>
    <col min="2" max="2" width="1.25" style="100" customWidth="1"/>
    <col min="3" max="8" width="4.125" style="100" customWidth="1"/>
    <col min="9" max="9" width="24.625" style="100" customWidth="1"/>
    <col min="10" max="10" width="4.75" style="100" customWidth="1"/>
    <col min="11" max="11" width="15" style="102" customWidth="1"/>
    <col min="12" max="12" width="10" style="102" customWidth="1"/>
    <col min="13" max="13" width="4.5" style="100" customWidth="1"/>
    <col min="14" max="14" width="0.5" style="100" customWidth="1"/>
    <col min="15" max="15" width="11.625" style="100" customWidth="1"/>
    <col min="16" max="16" width="3.875" style="100" customWidth="1"/>
    <col min="17" max="17" width="3.375" style="100" customWidth="1"/>
    <col min="18" max="18" width="10" style="100" customWidth="1"/>
    <col min="19" max="19" width="3.875" style="100" customWidth="1"/>
    <col min="20" max="20" width="12.625" style="100" customWidth="1"/>
    <col min="21" max="21" width="5.25" style="100" customWidth="1"/>
    <col min="22" max="22" width="0.75" style="100" customWidth="1"/>
    <col min="23" max="23" width="3.75" style="248" customWidth="1"/>
    <col min="24" max="24" width="9" style="128"/>
    <col min="25" max="25" width="12.125" style="125" customWidth="1"/>
    <col min="26" max="26" width="11.75" style="100" bestFit="1" customWidth="1"/>
    <col min="27" max="27" width="9" style="100" customWidth="1"/>
    <col min="28" max="28" width="8.625" style="100" customWidth="1"/>
    <col min="29" max="30" width="9" style="100"/>
    <col min="31" max="31" width="8.5" style="100" customWidth="1"/>
    <col min="32" max="16384" width="9" style="100"/>
  </cols>
  <sheetData>
    <row r="1" spans="1:31" customFormat="1" ht="16.5" customHeight="1">
      <c r="A1" s="246"/>
      <c r="W1" s="246"/>
      <c r="X1" s="127"/>
      <c r="Y1" s="124"/>
    </row>
    <row r="2" spans="1:31" customFormat="1" ht="12.75" customHeight="1" thickBot="1">
      <c r="C2" s="151" t="s">
        <v>259</v>
      </c>
      <c r="W2" s="246"/>
      <c r="X2" s="127"/>
      <c r="Y2" s="124"/>
    </row>
    <row r="3" spans="1:31" customFormat="1" ht="26.25" customHeight="1">
      <c r="S3" s="367">
        <f ca="1">TODAY()</f>
        <v>41086</v>
      </c>
      <c r="T3" s="367"/>
      <c r="U3" s="367"/>
      <c r="W3" s="246"/>
      <c r="X3" s="127"/>
      <c r="Y3" s="124"/>
      <c r="AA3" s="253" t="s">
        <v>413</v>
      </c>
      <c r="AB3" s="254" t="s">
        <v>414</v>
      </c>
      <c r="AC3" s="252"/>
      <c r="AD3" s="253" t="s">
        <v>413</v>
      </c>
      <c r="AE3" s="254" t="s">
        <v>414</v>
      </c>
    </row>
    <row r="4" spans="1:31" customFormat="1" ht="35.25" customHeight="1">
      <c r="I4" s="151" t="s">
        <v>273</v>
      </c>
      <c r="W4" s="246"/>
      <c r="X4" s="127"/>
      <c r="Y4" s="124"/>
      <c r="AA4" s="255" t="s">
        <v>415</v>
      </c>
      <c r="AB4" s="256" t="s">
        <v>416</v>
      </c>
      <c r="AC4" s="252"/>
      <c r="AD4" s="255" t="s">
        <v>415</v>
      </c>
      <c r="AE4" s="256" t="s">
        <v>416</v>
      </c>
    </row>
    <row r="5" spans="1:31" customFormat="1" ht="15.95" customHeight="1">
      <c r="N5" s="143"/>
      <c r="O5" s="364" t="s">
        <v>268</v>
      </c>
      <c r="P5" s="364"/>
      <c r="Q5" s="144"/>
      <c r="R5" s="144"/>
      <c r="S5" s="144"/>
      <c r="T5" s="144"/>
      <c r="U5" s="145"/>
      <c r="W5" s="246"/>
      <c r="X5" s="127"/>
      <c r="Y5" s="124"/>
      <c r="AA5" s="257" t="s">
        <v>191</v>
      </c>
      <c r="AB5" s="258" t="s">
        <v>417</v>
      </c>
      <c r="AC5" s="252"/>
      <c r="AD5" s="257" t="s">
        <v>191</v>
      </c>
      <c r="AE5" s="258" t="s">
        <v>418</v>
      </c>
    </row>
    <row r="6" spans="1:31" customFormat="1" ht="15.95" customHeight="1" thickBot="1">
      <c r="N6" s="146"/>
      <c r="O6" s="365" t="s">
        <v>266</v>
      </c>
      <c r="P6" s="365"/>
      <c r="Q6" s="24"/>
      <c r="R6" s="24"/>
      <c r="S6" s="24"/>
      <c r="T6" s="24"/>
      <c r="U6" s="147"/>
      <c r="W6" s="246"/>
      <c r="X6" s="127"/>
      <c r="Y6" s="124"/>
      <c r="AA6" s="259" t="s">
        <v>392</v>
      </c>
      <c r="AB6" s="260" t="s">
        <v>419</v>
      </c>
      <c r="AC6" s="252"/>
      <c r="AD6" s="259" t="s">
        <v>392</v>
      </c>
      <c r="AE6" s="260" t="s">
        <v>419</v>
      </c>
    </row>
    <row r="7" spans="1:31" customFormat="1" ht="15.95" customHeight="1">
      <c r="N7" s="146"/>
      <c r="O7" s="365" t="s">
        <v>265</v>
      </c>
      <c r="P7" s="365"/>
      <c r="Q7" s="24"/>
      <c r="R7" s="24"/>
      <c r="S7" s="24"/>
      <c r="T7" s="24"/>
      <c r="U7" s="148" t="s">
        <v>267</v>
      </c>
      <c r="W7" s="246"/>
      <c r="X7" s="127"/>
      <c r="Y7" s="124"/>
    </row>
    <row r="8" spans="1:31" customFormat="1" ht="15.95" customHeight="1">
      <c r="N8" s="146"/>
      <c r="O8" s="366" t="s">
        <v>264</v>
      </c>
      <c r="P8" s="366"/>
      <c r="Q8" s="24"/>
      <c r="R8" s="24"/>
      <c r="S8" s="24"/>
      <c r="T8" s="24"/>
      <c r="U8" s="147"/>
      <c r="W8" s="246"/>
      <c r="X8" s="127"/>
      <c r="Y8" s="124"/>
    </row>
    <row r="9" spans="1:31" customFormat="1" ht="15.95" customHeight="1">
      <c r="N9" s="146"/>
      <c r="O9" s="365" t="s">
        <v>263</v>
      </c>
      <c r="P9" s="365"/>
      <c r="Q9" s="24" t="s">
        <v>274</v>
      </c>
      <c r="R9" s="24"/>
      <c r="S9" s="24"/>
      <c r="T9" s="24"/>
      <c r="U9" s="147"/>
      <c r="W9" s="246"/>
      <c r="X9" s="127"/>
      <c r="Y9" s="124"/>
    </row>
    <row r="10" spans="1:31" customFormat="1" ht="3.75" customHeight="1">
      <c r="N10" s="25"/>
      <c r="O10" s="142"/>
      <c r="P10" s="142"/>
      <c r="Q10" s="142"/>
      <c r="R10" s="142"/>
      <c r="S10" s="142"/>
      <c r="T10" s="142"/>
      <c r="U10" s="99"/>
      <c r="W10" s="246"/>
      <c r="X10" s="127"/>
      <c r="Y10" s="124"/>
    </row>
    <row r="11" spans="1:31" customFormat="1" ht="26.25" customHeight="1">
      <c r="W11" s="246"/>
      <c r="X11" s="127"/>
      <c r="Y11" s="124"/>
    </row>
    <row r="12" spans="1:31" customFormat="1" ht="34.5" customHeight="1">
      <c r="J12" s="149" t="s">
        <v>269</v>
      </c>
      <c r="W12" s="246"/>
      <c r="X12" s="127"/>
      <c r="Y12" s="124"/>
    </row>
    <row r="13" spans="1:31" customFormat="1" ht="9" customHeight="1">
      <c r="W13" s="246"/>
      <c r="X13" s="127"/>
      <c r="Y13" s="124"/>
    </row>
    <row r="14" spans="1:31" customFormat="1" ht="13.5" customHeight="1">
      <c r="B14" s="24"/>
      <c r="C14" s="150" t="s">
        <v>271</v>
      </c>
      <c r="D14" s="142"/>
      <c r="E14" s="142"/>
      <c r="F14" s="150"/>
      <c r="G14" s="150"/>
      <c r="H14" s="150"/>
      <c r="I14" s="150"/>
      <c r="J14" s="150"/>
      <c r="K14" s="231"/>
      <c r="L14" s="231"/>
      <c r="M14" s="231"/>
      <c r="N14" s="231"/>
      <c r="O14" s="231"/>
      <c r="P14" s="231"/>
      <c r="Q14" s="231"/>
      <c r="R14" s="231"/>
      <c r="S14" s="231"/>
      <c r="T14" s="231"/>
      <c r="U14" s="231"/>
      <c r="V14" s="24"/>
      <c r="W14" s="247"/>
      <c r="X14" s="127"/>
      <c r="Y14" s="124"/>
    </row>
    <row r="15" spans="1:31" customFormat="1" ht="14.25" customHeight="1">
      <c r="C15" s="150" t="s">
        <v>270</v>
      </c>
      <c r="D15" s="142"/>
      <c r="E15" s="142"/>
      <c r="F15" s="150"/>
      <c r="G15" s="150"/>
      <c r="H15" s="150"/>
      <c r="I15" s="150"/>
      <c r="J15" s="150"/>
      <c r="K15" s="151"/>
      <c r="L15" s="151"/>
      <c r="M15" s="151"/>
      <c r="N15" s="151"/>
      <c r="O15" s="151"/>
      <c r="P15" s="151"/>
      <c r="Q15" s="151"/>
      <c r="R15" s="231"/>
      <c r="S15" s="231"/>
      <c r="T15" s="231"/>
      <c r="U15" s="231"/>
      <c r="V15" s="24"/>
      <c r="W15" s="246"/>
      <c r="X15" s="127"/>
      <c r="Y15" s="124"/>
    </row>
    <row r="16" spans="1:31" ht="6" customHeight="1" thickBot="1">
      <c r="R16" s="353"/>
      <c r="S16" s="353"/>
      <c r="T16" s="353"/>
      <c r="U16" s="353"/>
      <c r="V16" s="353"/>
    </row>
    <row r="17" spans="1:34" s="111" customFormat="1" ht="20.100000000000001" customHeight="1" thickBot="1">
      <c r="B17" s="162"/>
      <c r="C17" s="368" t="s">
        <v>261</v>
      </c>
      <c r="D17" s="368"/>
      <c r="E17" s="368"/>
      <c r="F17" s="368"/>
      <c r="G17" s="368"/>
      <c r="H17" s="368"/>
      <c r="I17" s="368"/>
      <c r="J17" s="369"/>
      <c r="K17" s="263" t="s">
        <v>260</v>
      </c>
      <c r="L17" s="345" t="s">
        <v>262</v>
      </c>
      <c r="M17" s="346"/>
      <c r="N17" s="347"/>
      <c r="O17" s="345" t="s">
        <v>176</v>
      </c>
      <c r="P17" s="347"/>
      <c r="Q17" s="345" t="s">
        <v>177</v>
      </c>
      <c r="R17" s="346"/>
      <c r="S17" s="347"/>
      <c r="T17" s="354" t="s">
        <v>204</v>
      </c>
      <c r="U17" s="355"/>
      <c r="V17" s="356"/>
      <c r="W17" s="249"/>
      <c r="X17" s="129"/>
      <c r="Y17" s="126"/>
    </row>
    <row r="18" spans="1:34" s="111" customFormat="1" ht="20.100000000000001" customHeight="1">
      <c r="B18" s="268" t="str">
        <f>IF(AND($Y18="工事価格",$AE18=0),"本工事費計",IF(AND($Y18="工事合計",$AE18=0),"請負工事費",IF(AND($Y18="消費税相当額",$AE18=0),"消費税等相当額",IF(AND(AF18=1, AE18=0),"直接工事費計",IF(AND($Y18&lt;&gt;"",$AE18=0),$Y18,"")))))</f>
        <v/>
      </c>
      <c r="C18" s="264" t="str">
        <f>IF($AE18=1,IF($Y18="","",IF($Y18="直接工事費","直接工事費計",IF(RIGHT($Y18, 2) = "積上", IF($Y18="一般管理費積上", $Y18, IF($Y18="現場管理費積上", $Y18, LEFT($Y18, LEN($Y18) - 2))), IF(AND($AG18=0,OR($Y18="共通仮設費率額",$Y18="契約保証費",$Y18="工事価格",$Y18="工事合計")),VLOOKUP($Y18,$AA$3:$AB$6,2,FALSE),IF(AND($AG18&lt;&gt;0,OR($Y18="共通仮設費率額",$Y18="契約保証費",$Y18="工事価格",$Y18="工事合計")),VLOOKUP($Y18,$AD$3:$AE$6,2,FALSE),IF($Y18&lt;&gt;"",$Y18)))))),"")</f>
        <v/>
      </c>
      <c r="D18" s="264" t="str">
        <f>IF($AE18=2,IF($Y18="","",$Y18),"")</f>
        <v/>
      </c>
      <c r="E18" s="264" t="str">
        <f t="shared" ref="E18:E29" si="0">IF($AE18=3,IF($Y18="","",$Y18),"")</f>
        <v/>
      </c>
      <c r="F18" s="264" t="str">
        <f t="shared" ref="F18:F29" si="1">IF($AE18=4,IF($Y18="","",$Y18),"")</f>
        <v/>
      </c>
      <c r="G18" s="264" t="str">
        <f t="shared" ref="G18:G29" si="2">IF($AE18=5,IF($Y18="","",$Y18),"")</f>
        <v/>
      </c>
      <c r="H18" s="264" t="str">
        <f t="shared" ref="H18:H29" si="3">IF($AE18=6,IF($Y18="","",$Y18),"")</f>
        <v/>
      </c>
      <c r="I18" s="264"/>
      <c r="J18" s="267"/>
      <c r="K18" s="265" t="str">
        <f>IF($AE18="",IF($AB18="",IF($AF18=2,"式",""),$AB18),IF($AE18=0,"式",IF($AB18="",IF($AF18=2,"式",""),$AB18)))</f>
        <v/>
      </c>
      <c r="L18" s="271" t="str">
        <f>IF(AE18="",IF(AA18="",IF(AF18=2,"1",""),IF(INT(AA18),INT(AA18),"0")),IF(AE18=0,"1",IF(AA18="",IF(AF18=2,"1",""),IF(INT(AA18),INT(AA18),"0"))))</f>
        <v/>
      </c>
      <c r="M18" s="357" t="str">
        <f t="shared" ref="M18:M29" si="4">+IF(AA18="","",IF(AA18-INT(AA18),AA18-INT(AA18),""))</f>
        <v/>
      </c>
      <c r="N18" s="358"/>
      <c r="O18" s="167" t="str">
        <f t="shared" ref="O18:O29" si="5">+IF(AC18="","",IF(INT(AC18),INT(AC18),"0"))</f>
        <v/>
      </c>
      <c r="P18" s="266" t="str">
        <f>+IF(AC18="","",IF(AC18-INT(AC18),AC18-INT(AC18),""))</f>
        <v/>
      </c>
      <c r="Q18" s="350" t="str">
        <f>IF(AH18="","",IF(AND(AF18=1, AE18=0),$A1,AH18))</f>
        <v/>
      </c>
      <c r="R18" s="351"/>
      <c r="S18" s="352"/>
      <c r="T18" s="359" t="str">
        <f>IF(OR(AJ18="",AJ18="共通仮設費"),"",AJ18)</f>
        <v/>
      </c>
      <c r="U18" s="360"/>
      <c r="V18" s="361"/>
      <c r="W18" s="250"/>
      <c r="X18" s="129"/>
      <c r="Y18" s="126"/>
      <c r="AH18" s="161"/>
    </row>
    <row r="19" spans="1:34" s="111" customFormat="1" ht="20.100000000000001" customHeight="1">
      <c r="B19" s="269" t="str">
        <f>IF(AND($Y19="工事価格",$AE19=0),"本工事費計",IF(AND($Y19="工事合計",$AE19=0),"請負工事費",IF(AND($Y19="消費税相当額",$AE19=0),"消費税等相当額",IF(AND(AF19=1, AE19=0),"直接工事費計",IF(AND($Y19&lt;&gt;"",$AE19=0),$Y19,"")))))</f>
        <v/>
      </c>
      <c r="C19" s="165" t="str">
        <f>IF($AE19=1,IF($Y19="","",IF($Y19="直接工事費","直接工事費計",IF(RIGHT($Y19, 2) = "積上", IF($Y19="一般管理費積上", $Y19, IF($Y19="現場管理費積上", $Y19, LEFT($Y19, LEN($Y19) - 2))), IF(AND($AG19=0,OR($Y19="共通仮設費率額",$Y19="契約保証費",$Y19="工事価格",$Y19="工事合計")),VLOOKUP($Y19,$AA$3:$AB$6,2,FALSE),IF(AND($AG19&lt;&gt;0,OR($Y19="共通仮設費率額",$Y19="契約保証費",$Y19="工事価格",$Y19="工事合計")),VLOOKUP($Y19,$AD$3:$AE$6,2,FALSE),IF($Y19&lt;&gt;"",$Y19)))))),"")</f>
        <v/>
      </c>
      <c r="D19" s="165" t="str">
        <f t="shared" ref="D19:D29" si="6">IF($AE19=2,IF($Y19="","",$Y19),"")</f>
        <v/>
      </c>
      <c r="E19" s="165" t="str">
        <f t="shared" si="0"/>
        <v/>
      </c>
      <c r="F19" s="165" t="str">
        <f t="shared" si="1"/>
        <v/>
      </c>
      <c r="G19" s="165" t="str">
        <f t="shared" si="2"/>
        <v/>
      </c>
      <c r="H19" s="165" t="str">
        <f t="shared" si="3"/>
        <v/>
      </c>
      <c r="I19" s="165"/>
      <c r="J19" s="165"/>
      <c r="K19" s="168" t="str">
        <f t="shared" ref="K19:K28" si="7">IF($AE19="",IF($AB19="",IF($AF19=2,"式",""),$AB19),IF($AE19=0,"式",IF($AB19="",IF($AF19=2,"式",""),$AB19)))</f>
        <v/>
      </c>
      <c r="L19" s="277" t="str">
        <f t="shared" ref="L19:L29" si="8">IF(AE19="",IF(AA19="",IF(AF19=2,"1",""),IF(INT(AA19),INT(AA19),"0")),IF(AE19=0,"1",IF(AA19="",IF(AF19=2,"1",""),IF(INT(AA19),INT(AA19),"0"))))</f>
        <v/>
      </c>
      <c r="M19" s="343" t="str">
        <f t="shared" si="4"/>
        <v/>
      </c>
      <c r="N19" s="344"/>
      <c r="O19" s="277" t="str">
        <f t="shared" si="5"/>
        <v/>
      </c>
      <c r="P19" s="270" t="str">
        <f t="shared" ref="P19:P29" si="9">+IF(AC19="","",IF(AC19-INT(AC19),AC19-INT(AC19),""))</f>
        <v/>
      </c>
      <c r="Q19" s="340" t="str">
        <f>IF(AH19="","",IF(AND(AF19=1, AE19=0),$A1,AH19))</f>
        <v/>
      </c>
      <c r="R19" s="341"/>
      <c r="S19" s="342"/>
      <c r="T19" s="334" t="str">
        <f t="shared" ref="T19" si="10">IF(OR(AJ19="",AJ19="共通仮設費"),"",AJ19)</f>
        <v/>
      </c>
      <c r="U19" s="335"/>
      <c r="V19" s="336"/>
      <c r="W19" s="250"/>
      <c r="X19" s="129"/>
      <c r="Y19" s="126"/>
      <c r="AH19" s="161"/>
    </row>
    <row r="20" spans="1:34" s="111" customFormat="1" ht="20.100000000000001" customHeight="1">
      <c r="B20" s="269" t="str">
        <f t="shared" ref="B20:B29" si="11">IF(AND($Y20="工事価格",$AE20=0),"本工事費計",IF(AND($Y20="工事合計",$AE20=0),"請負工事費",IF(AND($Y20="消費税相当額",$AE20=0),"消費税等相当額",IF(AND(AF20=1, AE20=0),"直接工事費計",IF(AND($Y20&lt;&gt;"",$AE20=0),$Y20,"")))))</f>
        <v/>
      </c>
      <c r="C20" s="165" t="str">
        <f t="shared" ref="C20:C29" si="12">IF($AE20=1,IF($Y20="","",IF($Y20="直接工事費","直接工事費計",IF(RIGHT($Y20, 2) = "積上", IF($Y20="一般管理費積上", $Y20, IF($Y20="現場管理費積上", $Y20, LEFT($Y20, LEN($Y20) - 2))), IF(AND($AG20=0,OR($Y20="共通仮設費率額",$Y20="契約保証費",$Y20="工事価格",$Y20="工事合計")),VLOOKUP($Y20,$AA$3:$AB$6,2,FALSE),IF(AND($AG20&lt;&gt;0,OR($Y20="共通仮設費率額",$Y20="契約保証費",$Y20="工事価格",$Y20="工事合計")),VLOOKUP($Y20,$AD$3:$AE$6,2,FALSE),IF($Y20&lt;&gt;"",$Y20)))))),"")</f>
        <v/>
      </c>
      <c r="D20" s="165" t="str">
        <f t="shared" si="6"/>
        <v/>
      </c>
      <c r="E20" s="165" t="str">
        <f t="shared" si="0"/>
        <v/>
      </c>
      <c r="F20" s="165" t="str">
        <f t="shared" si="1"/>
        <v/>
      </c>
      <c r="G20" s="165" t="str">
        <f t="shared" si="2"/>
        <v/>
      </c>
      <c r="H20" s="165" t="str">
        <f t="shared" si="3"/>
        <v/>
      </c>
      <c r="I20" s="165"/>
      <c r="J20" s="165"/>
      <c r="K20" s="168" t="str">
        <f t="shared" si="7"/>
        <v/>
      </c>
      <c r="L20" s="277" t="str">
        <f t="shared" si="8"/>
        <v/>
      </c>
      <c r="M20" s="343" t="str">
        <f t="shared" si="4"/>
        <v/>
      </c>
      <c r="N20" s="344"/>
      <c r="O20" s="277" t="str">
        <f t="shared" si="5"/>
        <v/>
      </c>
      <c r="P20" s="270" t="str">
        <f t="shared" si="9"/>
        <v/>
      </c>
      <c r="Q20" s="340" t="str">
        <f>IF(AH20="","",IF(AND(AF20=1, AE20=0),$A1,AH20))</f>
        <v/>
      </c>
      <c r="R20" s="341"/>
      <c r="S20" s="342"/>
      <c r="T20" s="334" t="str">
        <f t="shared" ref="T20:T29" si="13">IF(OR(AJ20="",AJ20="共通仮設費"),"",AJ20)</f>
        <v/>
      </c>
      <c r="U20" s="335"/>
      <c r="V20" s="336"/>
      <c r="W20" s="250"/>
      <c r="X20" s="129"/>
      <c r="Y20" s="126"/>
      <c r="AH20" s="161"/>
    </row>
    <row r="21" spans="1:34" s="111" customFormat="1" ht="20.100000000000001" customHeight="1">
      <c r="B21" s="269" t="str">
        <f t="shared" si="11"/>
        <v/>
      </c>
      <c r="C21" s="165" t="str">
        <f t="shared" si="12"/>
        <v/>
      </c>
      <c r="D21" s="165" t="str">
        <f t="shared" si="6"/>
        <v/>
      </c>
      <c r="E21" s="165" t="str">
        <f t="shared" si="0"/>
        <v/>
      </c>
      <c r="F21" s="165" t="str">
        <f t="shared" si="1"/>
        <v/>
      </c>
      <c r="G21" s="165" t="str">
        <f t="shared" si="2"/>
        <v/>
      </c>
      <c r="H21" s="165" t="str">
        <f t="shared" si="3"/>
        <v/>
      </c>
      <c r="I21" s="165"/>
      <c r="J21" s="171"/>
      <c r="K21" s="168" t="str">
        <f t="shared" si="7"/>
        <v/>
      </c>
      <c r="L21" s="277" t="str">
        <f t="shared" si="8"/>
        <v/>
      </c>
      <c r="M21" s="343" t="str">
        <f t="shared" si="4"/>
        <v/>
      </c>
      <c r="N21" s="344"/>
      <c r="O21" s="277" t="str">
        <f t="shared" si="5"/>
        <v/>
      </c>
      <c r="P21" s="270" t="str">
        <f t="shared" si="9"/>
        <v/>
      </c>
      <c r="Q21" s="340" t="str">
        <f>IF(AH21="","",IF(AND(AF21=1, AE21=0),$A1,AH21))</f>
        <v/>
      </c>
      <c r="R21" s="341"/>
      <c r="S21" s="342"/>
      <c r="T21" s="334" t="str">
        <f t="shared" si="13"/>
        <v/>
      </c>
      <c r="U21" s="335"/>
      <c r="V21" s="336"/>
      <c r="W21" s="250"/>
      <c r="X21" s="129"/>
      <c r="Y21" s="126"/>
      <c r="AH21" s="161"/>
    </row>
    <row r="22" spans="1:34" s="111" customFormat="1" ht="20.100000000000001" customHeight="1">
      <c r="B22" s="269" t="str">
        <f t="shared" si="11"/>
        <v/>
      </c>
      <c r="C22" s="165" t="str">
        <f t="shared" si="12"/>
        <v/>
      </c>
      <c r="D22" s="165" t="str">
        <f t="shared" si="6"/>
        <v/>
      </c>
      <c r="E22" s="165" t="str">
        <f t="shared" si="0"/>
        <v/>
      </c>
      <c r="F22" s="165" t="str">
        <f t="shared" si="1"/>
        <v/>
      </c>
      <c r="G22" s="165" t="str">
        <f t="shared" si="2"/>
        <v/>
      </c>
      <c r="H22" s="165" t="str">
        <f t="shared" si="3"/>
        <v/>
      </c>
      <c r="I22" s="165"/>
      <c r="J22" s="171"/>
      <c r="K22" s="168" t="str">
        <f t="shared" si="7"/>
        <v/>
      </c>
      <c r="L22" s="277" t="str">
        <f t="shared" si="8"/>
        <v/>
      </c>
      <c r="M22" s="343" t="str">
        <f t="shared" si="4"/>
        <v/>
      </c>
      <c r="N22" s="344"/>
      <c r="O22" s="277" t="str">
        <f t="shared" si="5"/>
        <v/>
      </c>
      <c r="P22" s="270" t="str">
        <f t="shared" si="9"/>
        <v/>
      </c>
      <c r="Q22" s="340" t="str">
        <f>IF(AH22="","",IF(AND(AF22=1, AE22=0),$A1,AH22))</f>
        <v/>
      </c>
      <c r="R22" s="341"/>
      <c r="S22" s="342"/>
      <c r="T22" s="334" t="str">
        <f t="shared" si="13"/>
        <v/>
      </c>
      <c r="U22" s="335"/>
      <c r="V22" s="336"/>
      <c r="W22" s="250"/>
      <c r="X22" s="129"/>
      <c r="Y22" s="126"/>
      <c r="AH22" s="161"/>
    </row>
    <row r="23" spans="1:34" s="111" customFormat="1" ht="20.100000000000001" customHeight="1">
      <c r="B23" s="269" t="str">
        <f t="shared" si="11"/>
        <v/>
      </c>
      <c r="C23" s="165" t="str">
        <f t="shared" si="12"/>
        <v/>
      </c>
      <c r="D23" s="165" t="str">
        <f t="shared" si="6"/>
        <v/>
      </c>
      <c r="E23" s="165" t="str">
        <f t="shared" si="0"/>
        <v/>
      </c>
      <c r="F23" s="165" t="str">
        <f t="shared" si="1"/>
        <v/>
      </c>
      <c r="G23" s="165" t="str">
        <f t="shared" si="2"/>
        <v/>
      </c>
      <c r="H23" s="165" t="str">
        <f t="shared" si="3"/>
        <v/>
      </c>
      <c r="I23" s="165"/>
      <c r="J23" s="171"/>
      <c r="K23" s="168" t="str">
        <f t="shared" si="7"/>
        <v/>
      </c>
      <c r="L23" s="277" t="str">
        <f t="shared" si="8"/>
        <v/>
      </c>
      <c r="M23" s="343" t="str">
        <f t="shared" si="4"/>
        <v/>
      </c>
      <c r="N23" s="344"/>
      <c r="O23" s="277" t="str">
        <f t="shared" si="5"/>
        <v/>
      </c>
      <c r="P23" s="270" t="str">
        <f t="shared" si="9"/>
        <v/>
      </c>
      <c r="Q23" s="340" t="str">
        <f>IF(AH23="","",IF(AND(AF23=1, AE23=0),$A1,AH23))</f>
        <v/>
      </c>
      <c r="R23" s="341"/>
      <c r="S23" s="342"/>
      <c r="T23" s="334" t="str">
        <f t="shared" si="13"/>
        <v/>
      </c>
      <c r="U23" s="335"/>
      <c r="V23" s="336"/>
      <c r="W23" s="250"/>
      <c r="X23" s="129"/>
      <c r="Y23" s="126"/>
      <c r="AH23" s="161"/>
    </row>
    <row r="24" spans="1:34" s="111" customFormat="1" ht="20.100000000000001" customHeight="1">
      <c r="B24" s="269" t="str">
        <f t="shared" si="11"/>
        <v/>
      </c>
      <c r="C24" s="165" t="str">
        <f t="shared" si="12"/>
        <v/>
      </c>
      <c r="D24" s="165" t="str">
        <f t="shared" si="6"/>
        <v/>
      </c>
      <c r="E24" s="165" t="str">
        <f t="shared" si="0"/>
        <v/>
      </c>
      <c r="F24" s="165" t="str">
        <f t="shared" si="1"/>
        <v/>
      </c>
      <c r="G24" s="165" t="str">
        <f t="shared" si="2"/>
        <v/>
      </c>
      <c r="H24" s="165" t="str">
        <f t="shared" si="3"/>
        <v/>
      </c>
      <c r="I24" s="165"/>
      <c r="J24" s="171"/>
      <c r="K24" s="168" t="str">
        <f t="shared" si="7"/>
        <v/>
      </c>
      <c r="L24" s="277" t="str">
        <f t="shared" si="8"/>
        <v/>
      </c>
      <c r="M24" s="343" t="str">
        <f t="shared" si="4"/>
        <v/>
      </c>
      <c r="N24" s="344"/>
      <c r="O24" s="277" t="str">
        <f t="shared" si="5"/>
        <v/>
      </c>
      <c r="P24" s="270" t="str">
        <f t="shared" si="9"/>
        <v/>
      </c>
      <c r="Q24" s="340" t="str">
        <f>IF(AH24="","",IF(AND(AF24=1, AE24=0),$A1,AH24))</f>
        <v/>
      </c>
      <c r="R24" s="341"/>
      <c r="S24" s="342"/>
      <c r="T24" s="334" t="str">
        <f t="shared" si="13"/>
        <v/>
      </c>
      <c r="U24" s="335"/>
      <c r="V24" s="336"/>
      <c r="W24" s="250"/>
      <c r="X24" s="129"/>
      <c r="Y24" s="126"/>
      <c r="AH24" s="161"/>
    </row>
    <row r="25" spans="1:34" s="111" customFormat="1" ht="20.100000000000001" customHeight="1">
      <c r="B25" s="269" t="str">
        <f t="shared" si="11"/>
        <v/>
      </c>
      <c r="C25" s="165" t="str">
        <f t="shared" si="12"/>
        <v/>
      </c>
      <c r="D25" s="165" t="str">
        <f t="shared" si="6"/>
        <v/>
      </c>
      <c r="E25" s="165" t="str">
        <f t="shared" si="0"/>
        <v/>
      </c>
      <c r="F25" s="165" t="str">
        <f t="shared" si="1"/>
        <v/>
      </c>
      <c r="G25" s="165" t="str">
        <f t="shared" si="2"/>
        <v/>
      </c>
      <c r="H25" s="165" t="str">
        <f t="shared" si="3"/>
        <v/>
      </c>
      <c r="I25" s="165"/>
      <c r="J25" s="171"/>
      <c r="K25" s="168" t="str">
        <f t="shared" si="7"/>
        <v/>
      </c>
      <c r="L25" s="277" t="str">
        <f t="shared" si="8"/>
        <v/>
      </c>
      <c r="M25" s="343" t="str">
        <f t="shared" si="4"/>
        <v/>
      </c>
      <c r="N25" s="344"/>
      <c r="O25" s="277" t="str">
        <f t="shared" si="5"/>
        <v/>
      </c>
      <c r="P25" s="270" t="str">
        <f t="shared" si="9"/>
        <v/>
      </c>
      <c r="Q25" s="340" t="str">
        <f>IF(AH25="","",IF(AND(AF25=1, AE25=0),$A1,AH25))</f>
        <v/>
      </c>
      <c r="R25" s="341"/>
      <c r="S25" s="342"/>
      <c r="T25" s="334" t="str">
        <f t="shared" si="13"/>
        <v/>
      </c>
      <c r="U25" s="335"/>
      <c r="V25" s="336"/>
      <c r="W25" s="250"/>
      <c r="X25" s="129"/>
      <c r="Y25" s="126"/>
      <c r="AH25" s="161"/>
    </row>
    <row r="26" spans="1:34" s="111" customFormat="1" ht="20.100000000000001" customHeight="1">
      <c r="B26" s="269" t="str">
        <f t="shared" si="11"/>
        <v/>
      </c>
      <c r="C26" s="165" t="str">
        <f t="shared" si="12"/>
        <v/>
      </c>
      <c r="D26" s="165" t="str">
        <f t="shared" si="6"/>
        <v/>
      </c>
      <c r="E26" s="165" t="str">
        <f t="shared" si="0"/>
        <v/>
      </c>
      <c r="F26" s="165" t="str">
        <f t="shared" si="1"/>
        <v/>
      </c>
      <c r="G26" s="165" t="str">
        <f t="shared" si="2"/>
        <v/>
      </c>
      <c r="H26" s="165" t="str">
        <f t="shared" si="3"/>
        <v/>
      </c>
      <c r="I26" s="165"/>
      <c r="J26" s="171"/>
      <c r="K26" s="168" t="str">
        <f t="shared" si="7"/>
        <v/>
      </c>
      <c r="L26" s="277" t="str">
        <f t="shared" si="8"/>
        <v/>
      </c>
      <c r="M26" s="343" t="str">
        <f t="shared" si="4"/>
        <v/>
      </c>
      <c r="N26" s="344"/>
      <c r="O26" s="277" t="str">
        <f t="shared" si="5"/>
        <v/>
      </c>
      <c r="P26" s="270" t="str">
        <f t="shared" si="9"/>
        <v/>
      </c>
      <c r="Q26" s="340" t="str">
        <f>IF(AH26="","",IF(AND(AF26=1, AE26=0),$A1,AH26))</f>
        <v/>
      </c>
      <c r="R26" s="341"/>
      <c r="S26" s="342"/>
      <c r="T26" s="334" t="str">
        <f t="shared" si="13"/>
        <v/>
      </c>
      <c r="U26" s="335"/>
      <c r="V26" s="336"/>
      <c r="W26" s="250"/>
      <c r="X26" s="129"/>
      <c r="Y26" s="126"/>
      <c r="AH26" s="161"/>
    </row>
    <row r="27" spans="1:34" s="111" customFormat="1" ht="20.100000000000001" customHeight="1">
      <c r="B27" s="269" t="str">
        <f t="shared" si="11"/>
        <v/>
      </c>
      <c r="C27" s="165" t="str">
        <f t="shared" si="12"/>
        <v/>
      </c>
      <c r="D27" s="165" t="str">
        <f t="shared" si="6"/>
        <v/>
      </c>
      <c r="E27" s="165" t="str">
        <f t="shared" si="0"/>
        <v/>
      </c>
      <c r="F27" s="165" t="str">
        <f t="shared" si="1"/>
        <v/>
      </c>
      <c r="G27" s="165" t="str">
        <f t="shared" si="2"/>
        <v/>
      </c>
      <c r="H27" s="165" t="str">
        <f t="shared" si="3"/>
        <v/>
      </c>
      <c r="I27" s="165"/>
      <c r="J27" s="171"/>
      <c r="K27" s="168" t="str">
        <f t="shared" si="7"/>
        <v/>
      </c>
      <c r="L27" s="277" t="str">
        <f t="shared" si="8"/>
        <v/>
      </c>
      <c r="M27" s="343" t="str">
        <f t="shared" si="4"/>
        <v/>
      </c>
      <c r="N27" s="344"/>
      <c r="O27" s="277" t="str">
        <f t="shared" si="5"/>
        <v/>
      </c>
      <c r="P27" s="270" t="str">
        <f t="shared" si="9"/>
        <v/>
      </c>
      <c r="Q27" s="340" t="str">
        <f>IF(AH27="","",IF(AND(AF27=1, AE27=0),$A1,AH27))</f>
        <v/>
      </c>
      <c r="R27" s="341"/>
      <c r="S27" s="342"/>
      <c r="T27" s="334" t="str">
        <f t="shared" si="13"/>
        <v/>
      </c>
      <c r="U27" s="335"/>
      <c r="V27" s="336"/>
      <c r="W27" s="250"/>
      <c r="X27" s="129"/>
      <c r="Y27" s="126"/>
      <c r="AH27" s="161"/>
    </row>
    <row r="28" spans="1:34" s="111" customFormat="1" ht="20.100000000000001" customHeight="1">
      <c r="B28" s="269" t="str">
        <f t="shared" si="11"/>
        <v/>
      </c>
      <c r="C28" s="165" t="str">
        <f t="shared" si="12"/>
        <v/>
      </c>
      <c r="D28" s="165" t="str">
        <f t="shared" si="6"/>
        <v/>
      </c>
      <c r="E28" s="165" t="str">
        <f t="shared" si="0"/>
        <v/>
      </c>
      <c r="F28" s="165" t="str">
        <f t="shared" si="1"/>
        <v/>
      </c>
      <c r="G28" s="165" t="str">
        <f t="shared" si="2"/>
        <v/>
      </c>
      <c r="H28" s="165" t="str">
        <f t="shared" si="3"/>
        <v/>
      </c>
      <c r="I28" s="165"/>
      <c r="J28" s="171"/>
      <c r="K28" s="168" t="str">
        <f t="shared" si="7"/>
        <v/>
      </c>
      <c r="L28" s="277" t="str">
        <f t="shared" si="8"/>
        <v/>
      </c>
      <c r="M28" s="343" t="str">
        <f t="shared" si="4"/>
        <v/>
      </c>
      <c r="N28" s="344"/>
      <c r="O28" s="277" t="str">
        <f t="shared" si="5"/>
        <v/>
      </c>
      <c r="P28" s="270" t="str">
        <f t="shared" si="9"/>
        <v/>
      </c>
      <c r="Q28" s="340" t="str">
        <f>IF(AH28="","",IF(AND(AF28=1, AE28=0),$A1,AH28))</f>
        <v/>
      </c>
      <c r="R28" s="341"/>
      <c r="S28" s="342"/>
      <c r="T28" s="334" t="str">
        <f t="shared" si="13"/>
        <v/>
      </c>
      <c r="U28" s="335"/>
      <c r="V28" s="336"/>
      <c r="W28" s="250"/>
      <c r="X28" s="129"/>
      <c r="Y28" s="126"/>
      <c r="AH28" s="161"/>
    </row>
    <row r="29" spans="1:34" s="111" customFormat="1" ht="20.100000000000001" customHeight="1" thickBot="1">
      <c r="B29" s="279" t="str">
        <f t="shared" si="11"/>
        <v/>
      </c>
      <c r="C29" s="173" t="str">
        <f t="shared" si="12"/>
        <v/>
      </c>
      <c r="D29" s="173" t="str">
        <f t="shared" si="6"/>
        <v/>
      </c>
      <c r="E29" s="173" t="str">
        <f t="shared" si="0"/>
        <v/>
      </c>
      <c r="F29" s="173" t="str">
        <f t="shared" si="1"/>
        <v/>
      </c>
      <c r="G29" s="173" t="str">
        <f t="shared" si="2"/>
        <v/>
      </c>
      <c r="H29" s="173" t="str">
        <f t="shared" si="3"/>
        <v/>
      </c>
      <c r="I29" s="173"/>
      <c r="J29" s="174"/>
      <c r="K29" s="175" t="str">
        <f>IF($AE29="",IF($AB29="",IF($AF29=2,"式",""),$AB29),IF($AE29=0,"式",IF($AB29="",IF($AF29=2,"式",""),$AB29)))</f>
        <v/>
      </c>
      <c r="L29" s="276" t="str">
        <f t="shared" si="8"/>
        <v/>
      </c>
      <c r="M29" s="362" t="str">
        <f t="shared" si="4"/>
        <v/>
      </c>
      <c r="N29" s="363"/>
      <c r="O29" s="276" t="str">
        <f t="shared" si="5"/>
        <v/>
      </c>
      <c r="P29" s="272" t="str">
        <f t="shared" si="9"/>
        <v/>
      </c>
      <c r="Q29" s="337" t="str">
        <f>IF(AH29="","",IF(AND(AF29=1, AE29=0),$A1,AH29))</f>
        <v/>
      </c>
      <c r="R29" s="338"/>
      <c r="S29" s="339"/>
      <c r="T29" s="329" t="str">
        <f t="shared" si="13"/>
        <v/>
      </c>
      <c r="U29" s="330"/>
      <c r="V29" s="331"/>
      <c r="W29" s="250"/>
      <c r="X29" s="129"/>
      <c r="Y29" s="126"/>
      <c r="AH29" s="161"/>
    </row>
    <row r="30" spans="1:34" s="111" customFormat="1" ht="13.5" customHeight="1">
      <c r="B30" s="134"/>
      <c r="C30" s="134"/>
      <c r="D30" s="134"/>
      <c r="E30" s="134"/>
      <c r="F30" s="134"/>
      <c r="G30" s="134"/>
      <c r="H30" s="134"/>
      <c r="I30" s="134"/>
      <c r="J30" s="134"/>
      <c r="K30" s="140"/>
      <c r="L30" s="140"/>
      <c r="M30" s="136"/>
      <c r="N30" s="136"/>
      <c r="O30" s="140"/>
      <c r="P30" s="140"/>
      <c r="Q30" s="140"/>
      <c r="R30" s="141"/>
      <c r="S30" s="141"/>
      <c r="T30" s="141"/>
      <c r="U30" s="137"/>
      <c r="V30" s="135"/>
      <c r="W30" s="250"/>
      <c r="X30" s="129"/>
      <c r="Y30" s="126"/>
      <c r="AH30" s="161"/>
    </row>
    <row r="31" spans="1:34" s="111" customFormat="1" ht="10.5" customHeight="1">
      <c r="A31" s="280"/>
      <c r="B31" s="114"/>
      <c r="C31" s="114"/>
      <c r="D31" s="114"/>
      <c r="E31" s="114"/>
      <c r="F31" s="114"/>
      <c r="G31" s="114"/>
      <c r="H31" s="114"/>
      <c r="I31" s="114"/>
      <c r="J31" s="114"/>
      <c r="K31" s="115"/>
      <c r="L31" s="115"/>
      <c r="M31" s="116"/>
      <c r="N31" s="116"/>
      <c r="O31" s="116"/>
      <c r="P31" s="116"/>
      <c r="Q31" s="116"/>
      <c r="R31" s="116"/>
      <c r="S31" s="116"/>
      <c r="T31" s="116"/>
      <c r="U31" s="116"/>
      <c r="V31" s="116"/>
      <c r="W31" s="251"/>
      <c r="X31" s="129"/>
      <c r="Y31" s="126"/>
      <c r="AH31" s="161"/>
    </row>
    <row r="32" spans="1:34" s="111" customFormat="1" ht="15.75" customHeight="1">
      <c r="A32" s="280"/>
      <c r="B32" s="114"/>
      <c r="C32" s="114"/>
      <c r="D32" s="114"/>
      <c r="E32" s="114"/>
      <c r="F32" s="114"/>
      <c r="G32" s="114"/>
      <c r="H32" s="114"/>
      <c r="I32" s="114"/>
      <c r="J32" s="114"/>
      <c r="K32" s="115"/>
      <c r="L32" s="115"/>
      <c r="M32" s="116"/>
      <c r="N32" s="116"/>
      <c r="O32" s="116"/>
      <c r="P32" s="116"/>
      <c r="Q32" s="116"/>
      <c r="R32" s="116"/>
      <c r="S32" s="116"/>
      <c r="T32" s="116"/>
      <c r="U32" s="116"/>
      <c r="V32" s="116"/>
      <c r="W32" s="251"/>
      <c r="X32" s="129"/>
      <c r="Y32" s="126"/>
      <c r="AH32" s="161"/>
    </row>
    <row r="33" spans="1:34" s="111" customFormat="1" ht="15.75" customHeight="1">
      <c r="A33" s="280"/>
      <c r="B33" s="114"/>
      <c r="C33" s="151" t="s">
        <v>308</v>
      </c>
      <c r="D33" s="114"/>
      <c r="E33" s="114"/>
      <c r="F33" s="114"/>
      <c r="G33" s="114"/>
      <c r="H33" s="114"/>
      <c r="I33" s="114"/>
      <c r="J33" s="114"/>
      <c r="K33" s="115"/>
      <c r="L33" s="115"/>
      <c r="M33" s="116"/>
      <c r="N33" s="116"/>
      <c r="O33" s="116"/>
      <c r="P33" s="116"/>
      <c r="Q33" s="116"/>
      <c r="R33" s="116"/>
      <c r="S33" s="116"/>
      <c r="T33" s="116"/>
      <c r="U33" s="116"/>
      <c r="V33" s="116"/>
      <c r="W33" s="251"/>
      <c r="X33" s="129"/>
      <c r="Y33" s="126"/>
      <c r="AH33" s="161"/>
    </row>
    <row r="34" spans="1:34" s="111" customFormat="1" ht="15.75" customHeight="1" thickBot="1">
      <c r="A34" s="280"/>
      <c r="B34" s="114"/>
      <c r="D34" s="114"/>
      <c r="E34" s="114"/>
      <c r="F34" s="114"/>
      <c r="G34" s="114"/>
      <c r="H34" s="114"/>
      <c r="I34" s="114"/>
      <c r="J34" s="114"/>
      <c r="K34" s="115"/>
      <c r="L34" s="115"/>
      <c r="M34" s="116"/>
      <c r="N34" s="116"/>
      <c r="O34" s="116"/>
      <c r="P34" s="116"/>
      <c r="Q34" s="116"/>
      <c r="R34" s="116"/>
      <c r="S34" s="116"/>
      <c r="T34" s="116"/>
      <c r="U34" s="116"/>
      <c r="V34" s="116"/>
      <c r="W34" s="251"/>
      <c r="X34" s="129"/>
      <c r="Y34" s="126"/>
      <c r="AH34" s="161"/>
    </row>
    <row r="35" spans="1:34" customFormat="1" ht="20.100000000000001" customHeight="1" thickBot="1">
      <c r="A35" s="246"/>
      <c r="B35" s="162"/>
      <c r="C35" s="368" t="s">
        <v>261</v>
      </c>
      <c r="D35" s="368"/>
      <c r="E35" s="368"/>
      <c r="F35" s="368"/>
      <c r="G35" s="368"/>
      <c r="H35" s="368"/>
      <c r="I35" s="368"/>
      <c r="J35" s="369"/>
      <c r="K35" s="163" t="s">
        <v>260</v>
      </c>
      <c r="L35" s="345" t="s">
        <v>262</v>
      </c>
      <c r="M35" s="346"/>
      <c r="N35" s="347"/>
      <c r="O35" s="345" t="s">
        <v>176</v>
      </c>
      <c r="P35" s="347"/>
      <c r="Q35" s="345" t="s">
        <v>177</v>
      </c>
      <c r="R35" s="346"/>
      <c r="S35" s="347"/>
      <c r="T35" s="354" t="s">
        <v>204</v>
      </c>
      <c r="U35" s="355"/>
      <c r="V35" s="356"/>
      <c r="W35" s="246"/>
      <c r="X35" s="127"/>
      <c r="Y35" s="124"/>
      <c r="AH35" s="161"/>
    </row>
    <row r="36" spans="1:34" ht="20.100000000000001" customHeight="1">
      <c r="A36" s="281"/>
      <c r="B36" s="278" t="str">
        <f t="shared" ref="B36:B59" si="14">IF(AND($Y36="工事価格",$AE36=0),"本工事費計",IF(AND($Y36="工事合計",$AE36=0),"請負工事費",IF(AND($Y36="消費税相当額",$AE36=0),"消費税等相当額",IF(AND(AF36=1, AE36=0),"直接工事費計",IF(AND($Y36&lt;&gt;"",$AE36=0),$Y36,"")))))</f>
        <v/>
      </c>
      <c r="C36" s="264" t="str">
        <f>IF($AE36=1,IF($Y36="","",IF($Y36="直接工事費","直接工事費計",IF(RIGHT($Y36, 2) = "積上", IF($Y36="一般管理費積上", $Y36, IF($Y36="現場管理費積上", $Y36, LEFT($Y36, LEN($Y36) - 2))), IF(AND($AG36=0,OR($Y36="共通仮設費率額",$Y36="契約保証費",$Y36="工事価格",$Y36="工事合計")),VLOOKUP($Y36,$AA$3:$AB$6,2,FALSE),IF(AND($AG36&lt;&gt;0,OR($Y36="共通仮設費率額",$Y36="契約保証費",$Y36="工事価格",$Y36="工事合計")),VLOOKUP($Y36,$AD$3:$AE$6,2,FALSE),IF($Y36&lt;&gt;"",$Y36)))))),"")</f>
        <v/>
      </c>
      <c r="D36" s="264" t="str">
        <f t="shared" ref="D36:D59" si="15">IF($AE36=2,IF($Y36="","",$Y36),"")</f>
        <v/>
      </c>
      <c r="E36" s="264" t="str">
        <f t="shared" ref="E36:E59" si="16">IF($AE36=3,IF($Y36="","",$Y36),"")</f>
        <v/>
      </c>
      <c r="F36" s="264" t="str">
        <f t="shared" ref="F36:F59" si="17">IF($AE36=4,IF($Y36="","",$Y36),"")</f>
        <v/>
      </c>
      <c r="G36" s="264" t="str">
        <f t="shared" ref="G36:G59" si="18">IF($AE36=5,IF($Y36="","",$Y36),"")</f>
        <v/>
      </c>
      <c r="H36" s="264" t="str">
        <f t="shared" ref="H36:H59" si="19">IF($AE36=6,IF($Y36="","",$Y36),"")</f>
        <v/>
      </c>
      <c r="I36" s="264"/>
      <c r="J36" s="264"/>
      <c r="K36" s="166" t="str">
        <f>IF($AE36="",IF($AB36="",IF($AF36=2,"式",""),$AB36),IF($AE36=0,"式",IF($AB36="",IF($AF36=2,"式",""),$AB36)))</f>
        <v/>
      </c>
      <c r="L36" s="271" t="str">
        <f>IF(AE36="",IF(AA36="",IF(AF36=2,"1",""),IF(INT(AA36),INT(AA36),"0")),IF(AE36=0,"1",IF(AA36="",IF(AF36=2,"1",""),IF(INT(AA36),INT(AA36),"0"))))</f>
        <v/>
      </c>
      <c r="M36" s="348" t="str">
        <f t="shared" ref="M36:M59" si="20">+IF(AA36="","",IF(AA36-INT(AA36),AA36-INT(AA36),""))</f>
        <v/>
      </c>
      <c r="N36" s="349"/>
      <c r="O36" s="167" t="str">
        <f t="shared" ref="O36:O59" si="21">+IF(AC36="","",IF(INT(AC36),INT(AC36),"0"))</f>
        <v/>
      </c>
      <c r="P36" s="274" t="str">
        <f>+IF(AC36="","",IF(AC36-INT(AC36),AC36-INT(AC36),""))</f>
        <v/>
      </c>
      <c r="Q36" s="350" t="str">
        <f>IF(AH36="","",IF(AND(AF36=1, AE36=0),$A31,AH36))</f>
        <v/>
      </c>
      <c r="R36" s="351"/>
      <c r="S36" s="352"/>
      <c r="T36" s="359" t="str">
        <f t="shared" ref="T36:T37" si="22">IF(OR(AJ36="",AJ36="共通仮設費"),"",AJ36)</f>
        <v/>
      </c>
      <c r="U36" s="360"/>
      <c r="V36" s="361"/>
      <c r="AH36" s="161"/>
    </row>
    <row r="37" spans="1:34" s="111" customFormat="1" ht="20.100000000000001" customHeight="1">
      <c r="A37" s="280"/>
      <c r="B37" s="269" t="str">
        <f t="shared" si="14"/>
        <v/>
      </c>
      <c r="C37" s="165" t="str">
        <f>IF($AE37=1,IF($Y37="","",IF($Y37="直接工事費","直接工事費計",IF(RIGHT($Y37, 2) = "積上", IF($Y37="一般管理費積上", $Y37, IF($Y37="現場管理費積上", $Y37, LEFT($Y37, LEN($Y37) - 2))), IF(AND($AG37=0,OR($Y37="共通仮設費率額",$Y37="契約保証費",$Y37="工事価格",$Y37="工事合計")),VLOOKUP($Y37,$AA$3:$AB$6,2,FALSE),IF(AND($AG37&lt;&gt;0,OR($Y37="共通仮設費率額",$Y37="契約保証費",$Y37="工事価格",$Y37="工事合計")),VLOOKUP($Y37,$AD$3:$AE$6,2,FALSE),IF($Y37&lt;&gt;"",$Y37)))))),"")</f>
        <v/>
      </c>
      <c r="D37" s="165" t="str">
        <f t="shared" si="15"/>
        <v/>
      </c>
      <c r="E37" s="165" t="str">
        <f t="shared" si="16"/>
        <v/>
      </c>
      <c r="F37" s="165" t="str">
        <f t="shared" si="17"/>
        <v/>
      </c>
      <c r="G37" s="165" t="str">
        <f t="shared" si="18"/>
        <v/>
      </c>
      <c r="H37" s="165" t="str">
        <f t="shared" si="19"/>
        <v/>
      </c>
      <c r="I37" s="165"/>
      <c r="J37" s="165"/>
      <c r="K37" s="168" t="str">
        <f t="shared" ref="K37:K59" si="23">IF($AE37="",IF($AB37="",IF($AF37=2,"式",""),$AB37),IF($AE37=0,"式",IF($AB37="",IF($AF37=2,"式",""),$AB37)))</f>
        <v/>
      </c>
      <c r="L37" s="277" t="str">
        <f t="shared" ref="L37:L59" si="24">IF(AE37="",IF(AA37="",IF(AF37=2,"1",""),IF(INT(AA37),INT(AA37),"0")),IF(AE37=0,"1",IF(AA37="",IF(AF37=2,"1",""),IF(INT(AA37),INT(AA37),"0"))))</f>
        <v/>
      </c>
      <c r="M37" s="332" t="str">
        <f t="shared" si="20"/>
        <v/>
      </c>
      <c r="N37" s="333"/>
      <c r="O37" s="277" t="str">
        <f t="shared" si="21"/>
        <v/>
      </c>
      <c r="P37" s="273" t="str">
        <f t="shared" ref="P37:P59" si="25">+IF(AC37="","",IF(AC37-INT(AC37),AC37-INT(AC37),""))</f>
        <v/>
      </c>
      <c r="Q37" s="340" t="str">
        <f>IF(AH37="","",IF(AND(AF37=1, AE37=0),$A31,AH37))</f>
        <v/>
      </c>
      <c r="R37" s="341"/>
      <c r="S37" s="342"/>
      <c r="T37" s="334" t="str">
        <f t="shared" si="22"/>
        <v/>
      </c>
      <c r="U37" s="335"/>
      <c r="V37" s="336"/>
      <c r="W37" s="251"/>
      <c r="X37" s="129"/>
      <c r="Y37" s="126"/>
      <c r="AH37" s="161"/>
    </row>
    <row r="38" spans="1:34" s="111" customFormat="1" ht="20.100000000000001" customHeight="1">
      <c r="A38" s="280"/>
      <c r="B38" s="269" t="str">
        <f t="shared" si="14"/>
        <v/>
      </c>
      <c r="C38" s="165" t="str">
        <f t="shared" ref="C38:C59" si="26">IF($AE38=1,IF($Y38="","",IF($Y38="直接工事費","直接工事費計",IF(RIGHT($Y38, 2) = "積上", IF($Y38="一般管理費積上", $Y38, IF($Y38="現場管理費積上", $Y38, LEFT($Y38, LEN($Y38) - 2))), IF(AND($AG38=0,OR($Y38="共通仮設費率額",$Y38="契約保証費",$Y38="工事価格",$Y38="工事合計")),VLOOKUP($Y38,$AA$3:$AB$6,2,FALSE),IF(AND($AG38&lt;&gt;0,OR($Y38="共通仮設費率額",$Y38="契約保証費",$Y38="工事価格",$Y38="工事合計")),VLOOKUP($Y38,$AD$3:$AE$6,2,FALSE),IF($Y38&lt;&gt;"",$Y38)))))),"")</f>
        <v/>
      </c>
      <c r="D38" s="165" t="str">
        <f t="shared" si="15"/>
        <v/>
      </c>
      <c r="E38" s="165" t="str">
        <f t="shared" si="16"/>
        <v/>
      </c>
      <c r="F38" s="165" t="str">
        <f t="shared" si="17"/>
        <v/>
      </c>
      <c r="G38" s="165" t="str">
        <f t="shared" si="18"/>
        <v/>
      </c>
      <c r="H38" s="165" t="str">
        <f t="shared" si="19"/>
        <v/>
      </c>
      <c r="I38" s="165"/>
      <c r="J38" s="171"/>
      <c r="K38" s="168" t="str">
        <f t="shared" si="23"/>
        <v/>
      </c>
      <c r="L38" s="277" t="str">
        <f t="shared" si="24"/>
        <v/>
      </c>
      <c r="M38" s="332" t="str">
        <f t="shared" si="20"/>
        <v/>
      </c>
      <c r="N38" s="333"/>
      <c r="O38" s="277" t="str">
        <f t="shared" si="21"/>
        <v/>
      </c>
      <c r="P38" s="273" t="str">
        <f t="shared" si="25"/>
        <v/>
      </c>
      <c r="Q38" s="340" t="str">
        <f>IF(AH38="","",IF(AND(AF38=1, AE38=0),$A31,AH38))</f>
        <v/>
      </c>
      <c r="R38" s="341"/>
      <c r="S38" s="342"/>
      <c r="T38" s="334" t="str">
        <f t="shared" ref="T38:T59" si="27">IF(OR(AJ38="",AJ38="共通仮設費"),"",AJ38)</f>
        <v/>
      </c>
      <c r="U38" s="335"/>
      <c r="V38" s="336"/>
      <c r="W38" s="251"/>
      <c r="X38" s="129"/>
      <c r="Y38" s="126"/>
      <c r="AH38" s="161"/>
    </row>
    <row r="39" spans="1:34" s="111" customFormat="1" ht="20.100000000000001" customHeight="1">
      <c r="A39" s="280"/>
      <c r="B39" s="269" t="str">
        <f t="shared" si="14"/>
        <v/>
      </c>
      <c r="C39" s="165" t="str">
        <f t="shared" si="26"/>
        <v/>
      </c>
      <c r="D39" s="165" t="str">
        <f t="shared" si="15"/>
        <v/>
      </c>
      <c r="E39" s="165" t="str">
        <f t="shared" si="16"/>
        <v/>
      </c>
      <c r="F39" s="165" t="str">
        <f t="shared" si="17"/>
        <v/>
      </c>
      <c r="G39" s="165" t="str">
        <f t="shared" si="18"/>
        <v/>
      </c>
      <c r="H39" s="165" t="str">
        <f t="shared" si="19"/>
        <v/>
      </c>
      <c r="I39" s="165"/>
      <c r="J39" s="171"/>
      <c r="K39" s="168" t="str">
        <f t="shared" si="23"/>
        <v/>
      </c>
      <c r="L39" s="277" t="str">
        <f t="shared" si="24"/>
        <v/>
      </c>
      <c r="M39" s="332" t="str">
        <f t="shared" si="20"/>
        <v/>
      </c>
      <c r="N39" s="333"/>
      <c r="O39" s="277" t="str">
        <f t="shared" si="21"/>
        <v/>
      </c>
      <c r="P39" s="273" t="str">
        <f t="shared" si="25"/>
        <v/>
      </c>
      <c r="Q39" s="340" t="str">
        <f>IF(AH39="","",IF(AND(AF39=1, AE39=0),$A31,AH39))</f>
        <v/>
      </c>
      <c r="R39" s="341"/>
      <c r="S39" s="342"/>
      <c r="T39" s="334" t="str">
        <f t="shared" si="27"/>
        <v/>
      </c>
      <c r="U39" s="335"/>
      <c r="V39" s="336"/>
      <c r="W39" s="251"/>
      <c r="X39" s="129"/>
      <c r="Y39" s="126"/>
      <c r="AH39" s="161"/>
    </row>
    <row r="40" spans="1:34" s="111" customFormat="1" ht="20.100000000000001" customHeight="1">
      <c r="A40" s="280"/>
      <c r="B40" s="269" t="str">
        <f t="shared" si="14"/>
        <v/>
      </c>
      <c r="C40" s="165" t="str">
        <f t="shared" si="26"/>
        <v/>
      </c>
      <c r="D40" s="165" t="str">
        <f t="shared" si="15"/>
        <v/>
      </c>
      <c r="E40" s="165" t="str">
        <f t="shared" si="16"/>
        <v/>
      </c>
      <c r="F40" s="165" t="str">
        <f t="shared" si="17"/>
        <v/>
      </c>
      <c r="G40" s="165" t="str">
        <f t="shared" si="18"/>
        <v/>
      </c>
      <c r="H40" s="165" t="str">
        <f t="shared" si="19"/>
        <v/>
      </c>
      <c r="I40" s="165"/>
      <c r="J40" s="171"/>
      <c r="K40" s="168" t="str">
        <f t="shared" si="23"/>
        <v/>
      </c>
      <c r="L40" s="277" t="str">
        <f t="shared" si="24"/>
        <v/>
      </c>
      <c r="M40" s="332" t="str">
        <f t="shared" si="20"/>
        <v/>
      </c>
      <c r="N40" s="333"/>
      <c r="O40" s="277" t="str">
        <f t="shared" si="21"/>
        <v/>
      </c>
      <c r="P40" s="273" t="str">
        <f t="shared" si="25"/>
        <v/>
      </c>
      <c r="Q40" s="340" t="str">
        <f>IF(AH40="","",IF(AND(AF40=1, AE40=0),$A31,AH40))</f>
        <v/>
      </c>
      <c r="R40" s="341"/>
      <c r="S40" s="342"/>
      <c r="T40" s="334" t="str">
        <f t="shared" si="27"/>
        <v/>
      </c>
      <c r="U40" s="335"/>
      <c r="V40" s="336"/>
      <c r="W40" s="251"/>
      <c r="X40" s="129"/>
      <c r="Y40" s="126"/>
      <c r="AH40" s="161"/>
    </row>
    <row r="41" spans="1:34" s="111" customFormat="1" ht="20.100000000000001" customHeight="1">
      <c r="A41" s="280"/>
      <c r="B41" s="269" t="str">
        <f t="shared" si="14"/>
        <v/>
      </c>
      <c r="C41" s="165" t="str">
        <f t="shared" si="26"/>
        <v/>
      </c>
      <c r="D41" s="165" t="str">
        <f t="shared" si="15"/>
        <v/>
      </c>
      <c r="E41" s="165" t="str">
        <f t="shared" si="16"/>
        <v/>
      </c>
      <c r="F41" s="165" t="str">
        <f t="shared" si="17"/>
        <v/>
      </c>
      <c r="G41" s="165" t="str">
        <f t="shared" si="18"/>
        <v/>
      </c>
      <c r="H41" s="165" t="str">
        <f t="shared" si="19"/>
        <v/>
      </c>
      <c r="I41" s="165"/>
      <c r="J41" s="171"/>
      <c r="K41" s="168" t="str">
        <f t="shared" si="23"/>
        <v/>
      </c>
      <c r="L41" s="277" t="str">
        <f t="shared" si="24"/>
        <v/>
      </c>
      <c r="M41" s="332" t="str">
        <f t="shared" si="20"/>
        <v/>
      </c>
      <c r="N41" s="333"/>
      <c r="O41" s="277" t="str">
        <f t="shared" si="21"/>
        <v/>
      </c>
      <c r="P41" s="273" t="str">
        <f t="shared" si="25"/>
        <v/>
      </c>
      <c r="Q41" s="340" t="str">
        <f>IF(AH41="","",IF(AND(AF41=1, AE41=0),$A31,AH41))</f>
        <v/>
      </c>
      <c r="R41" s="341"/>
      <c r="S41" s="342"/>
      <c r="T41" s="334" t="str">
        <f t="shared" si="27"/>
        <v/>
      </c>
      <c r="U41" s="335"/>
      <c r="V41" s="336"/>
      <c r="W41" s="251"/>
      <c r="X41" s="129"/>
      <c r="Y41" s="126"/>
      <c r="AH41" s="161"/>
    </row>
    <row r="42" spans="1:34" s="111" customFormat="1" ht="20.100000000000001" customHeight="1">
      <c r="A42" s="280"/>
      <c r="B42" s="269" t="str">
        <f t="shared" si="14"/>
        <v/>
      </c>
      <c r="C42" s="165" t="str">
        <f t="shared" si="26"/>
        <v/>
      </c>
      <c r="D42" s="165" t="str">
        <f t="shared" si="15"/>
        <v/>
      </c>
      <c r="E42" s="165" t="str">
        <f t="shared" si="16"/>
        <v/>
      </c>
      <c r="F42" s="165" t="str">
        <f t="shared" si="17"/>
        <v/>
      </c>
      <c r="G42" s="165" t="str">
        <f t="shared" si="18"/>
        <v/>
      </c>
      <c r="H42" s="165" t="str">
        <f t="shared" si="19"/>
        <v/>
      </c>
      <c r="I42" s="165"/>
      <c r="J42" s="171"/>
      <c r="K42" s="168" t="str">
        <f t="shared" si="23"/>
        <v/>
      </c>
      <c r="L42" s="277" t="str">
        <f t="shared" si="24"/>
        <v/>
      </c>
      <c r="M42" s="332" t="str">
        <f t="shared" si="20"/>
        <v/>
      </c>
      <c r="N42" s="333"/>
      <c r="O42" s="277" t="str">
        <f t="shared" si="21"/>
        <v/>
      </c>
      <c r="P42" s="273" t="str">
        <f t="shared" si="25"/>
        <v/>
      </c>
      <c r="Q42" s="340" t="str">
        <f>IF(AH42="","",IF(AND(AF42=1, AE42=0),$A31,AH42))</f>
        <v/>
      </c>
      <c r="R42" s="341"/>
      <c r="S42" s="342"/>
      <c r="T42" s="334" t="str">
        <f t="shared" si="27"/>
        <v/>
      </c>
      <c r="U42" s="335"/>
      <c r="V42" s="336"/>
      <c r="W42" s="251"/>
      <c r="X42" s="129"/>
      <c r="Y42" s="126"/>
      <c r="AH42" s="161"/>
    </row>
    <row r="43" spans="1:34" ht="20.100000000000001" customHeight="1">
      <c r="A43" s="281"/>
      <c r="B43" s="269" t="str">
        <f t="shared" si="14"/>
        <v/>
      </c>
      <c r="C43" s="165" t="str">
        <f t="shared" si="26"/>
        <v/>
      </c>
      <c r="D43" s="165" t="str">
        <f t="shared" si="15"/>
        <v/>
      </c>
      <c r="E43" s="165" t="str">
        <f t="shared" si="16"/>
        <v/>
      </c>
      <c r="F43" s="165" t="str">
        <f t="shared" si="17"/>
        <v/>
      </c>
      <c r="G43" s="165" t="str">
        <f t="shared" si="18"/>
        <v/>
      </c>
      <c r="H43" s="165" t="str">
        <f t="shared" si="19"/>
        <v/>
      </c>
      <c r="I43" s="165"/>
      <c r="J43" s="165"/>
      <c r="K43" s="168" t="str">
        <f t="shared" si="23"/>
        <v/>
      </c>
      <c r="L43" s="277" t="str">
        <f t="shared" si="24"/>
        <v/>
      </c>
      <c r="M43" s="332" t="str">
        <f t="shared" si="20"/>
        <v/>
      </c>
      <c r="N43" s="333"/>
      <c r="O43" s="277" t="str">
        <f t="shared" si="21"/>
        <v/>
      </c>
      <c r="P43" s="273" t="str">
        <f t="shared" si="25"/>
        <v/>
      </c>
      <c r="Q43" s="340" t="str">
        <f>IF(AH43="","",IF(AND(AF43=1, AE43=0),$A31,AH43))</f>
        <v/>
      </c>
      <c r="R43" s="341"/>
      <c r="S43" s="342"/>
      <c r="T43" s="334" t="str">
        <f t="shared" si="27"/>
        <v/>
      </c>
      <c r="U43" s="335"/>
      <c r="V43" s="336"/>
      <c r="AH43" s="161"/>
    </row>
    <row r="44" spans="1:34" s="111" customFormat="1" ht="20.100000000000001" customHeight="1">
      <c r="A44" s="280"/>
      <c r="B44" s="269" t="str">
        <f t="shared" si="14"/>
        <v/>
      </c>
      <c r="C44" s="165" t="str">
        <f t="shared" si="26"/>
        <v/>
      </c>
      <c r="D44" s="165" t="str">
        <f t="shared" si="15"/>
        <v/>
      </c>
      <c r="E44" s="165" t="str">
        <f t="shared" si="16"/>
        <v/>
      </c>
      <c r="F44" s="165" t="str">
        <f t="shared" si="17"/>
        <v/>
      </c>
      <c r="G44" s="165" t="str">
        <f t="shared" si="18"/>
        <v/>
      </c>
      <c r="H44" s="165" t="str">
        <f t="shared" si="19"/>
        <v/>
      </c>
      <c r="I44" s="165"/>
      <c r="J44" s="165"/>
      <c r="K44" s="168" t="str">
        <f t="shared" si="23"/>
        <v/>
      </c>
      <c r="L44" s="277" t="str">
        <f t="shared" si="24"/>
        <v/>
      </c>
      <c r="M44" s="332" t="str">
        <f t="shared" si="20"/>
        <v/>
      </c>
      <c r="N44" s="333"/>
      <c r="O44" s="277" t="str">
        <f t="shared" si="21"/>
        <v/>
      </c>
      <c r="P44" s="273" t="str">
        <f t="shared" si="25"/>
        <v/>
      </c>
      <c r="Q44" s="340" t="str">
        <f>IF(AH44="","",IF(AND(AF44=1, AE44=0),$A31,AH44))</f>
        <v/>
      </c>
      <c r="R44" s="341"/>
      <c r="S44" s="342"/>
      <c r="T44" s="334" t="str">
        <f t="shared" si="27"/>
        <v/>
      </c>
      <c r="U44" s="335"/>
      <c r="V44" s="336"/>
      <c r="W44" s="251"/>
      <c r="X44" s="129"/>
      <c r="Y44" s="126"/>
      <c r="AH44" s="161"/>
    </row>
    <row r="45" spans="1:34" s="111" customFormat="1" ht="20.100000000000001" customHeight="1">
      <c r="A45" s="280"/>
      <c r="B45" s="269" t="str">
        <f t="shared" si="14"/>
        <v/>
      </c>
      <c r="C45" s="165" t="str">
        <f t="shared" si="26"/>
        <v/>
      </c>
      <c r="D45" s="165" t="str">
        <f t="shared" si="15"/>
        <v/>
      </c>
      <c r="E45" s="165" t="str">
        <f t="shared" si="16"/>
        <v/>
      </c>
      <c r="F45" s="165" t="str">
        <f t="shared" si="17"/>
        <v/>
      </c>
      <c r="G45" s="165" t="str">
        <f t="shared" si="18"/>
        <v/>
      </c>
      <c r="H45" s="165" t="str">
        <f t="shared" si="19"/>
        <v/>
      </c>
      <c r="I45" s="165"/>
      <c r="J45" s="171"/>
      <c r="K45" s="168" t="str">
        <f t="shared" si="23"/>
        <v/>
      </c>
      <c r="L45" s="277" t="str">
        <f t="shared" si="24"/>
        <v/>
      </c>
      <c r="M45" s="332" t="str">
        <f t="shared" si="20"/>
        <v/>
      </c>
      <c r="N45" s="333"/>
      <c r="O45" s="277" t="str">
        <f t="shared" si="21"/>
        <v/>
      </c>
      <c r="P45" s="273" t="str">
        <f t="shared" si="25"/>
        <v/>
      </c>
      <c r="Q45" s="340" t="str">
        <f>IF(AH45="","",IF(AND(AF45=1, AE45=0),$A31,AH45))</f>
        <v/>
      </c>
      <c r="R45" s="341"/>
      <c r="S45" s="342"/>
      <c r="T45" s="334" t="str">
        <f t="shared" si="27"/>
        <v/>
      </c>
      <c r="U45" s="335"/>
      <c r="V45" s="336"/>
      <c r="W45" s="251"/>
      <c r="X45" s="129"/>
      <c r="Y45" s="126"/>
      <c r="AH45" s="161"/>
    </row>
    <row r="46" spans="1:34" s="111" customFormat="1" ht="20.100000000000001" customHeight="1">
      <c r="A46" s="280"/>
      <c r="B46" s="269" t="str">
        <f t="shared" si="14"/>
        <v/>
      </c>
      <c r="C46" s="165" t="str">
        <f t="shared" si="26"/>
        <v/>
      </c>
      <c r="D46" s="165" t="str">
        <f t="shared" si="15"/>
        <v/>
      </c>
      <c r="E46" s="165" t="str">
        <f t="shared" si="16"/>
        <v/>
      </c>
      <c r="F46" s="165" t="str">
        <f t="shared" si="17"/>
        <v/>
      </c>
      <c r="G46" s="165" t="str">
        <f t="shared" si="18"/>
        <v/>
      </c>
      <c r="H46" s="165" t="str">
        <f t="shared" si="19"/>
        <v/>
      </c>
      <c r="I46" s="165"/>
      <c r="J46" s="171"/>
      <c r="K46" s="168" t="str">
        <f t="shared" si="23"/>
        <v/>
      </c>
      <c r="L46" s="277" t="str">
        <f t="shared" si="24"/>
        <v/>
      </c>
      <c r="M46" s="332" t="str">
        <f t="shared" si="20"/>
        <v/>
      </c>
      <c r="N46" s="333"/>
      <c r="O46" s="277" t="str">
        <f t="shared" si="21"/>
        <v/>
      </c>
      <c r="P46" s="273" t="str">
        <f t="shared" si="25"/>
        <v/>
      </c>
      <c r="Q46" s="340" t="str">
        <f>IF(AH46="","",IF(AND(AF46=1, AE46=0),$A31,AH46))</f>
        <v/>
      </c>
      <c r="R46" s="341"/>
      <c r="S46" s="342"/>
      <c r="T46" s="334" t="str">
        <f t="shared" si="27"/>
        <v/>
      </c>
      <c r="U46" s="335"/>
      <c r="V46" s="336"/>
      <c r="W46" s="251"/>
      <c r="X46" s="129"/>
      <c r="Y46" s="126"/>
      <c r="AH46" s="161"/>
    </row>
    <row r="47" spans="1:34" s="111" customFormat="1" ht="20.100000000000001" customHeight="1">
      <c r="A47" s="280"/>
      <c r="B47" s="269" t="str">
        <f t="shared" si="14"/>
        <v/>
      </c>
      <c r="C47" s="165" t="str">
        <f t="shared" si="26"/>
        <v/>
      </c>
      <c r="D47" s="165" t="str">
        <f t="shared" si="15"/>
        <v/>
      </c>
      <c r="E47" s="165" t="str">
        <f t="shared" si="16"/>
        <v/>
      </c>
      <c r="F47" s="165" t="str">
        <f t="shared" si="17"/>
        <v/>
      </c>
      <c r="G47" s="165" t="str">
        <f t="shared" si="18"/>
        <v/>
      </c>
      <c r="H47" s="165" t="str">
        <f t="shared" si="19"/>
        <v/>
      </c>
      <c r="I47" s="165"/>
      <c r="J47" s="171"/>
      <c r="K47" s="168" t="str">
        <f t="shared" si="23"/>
        <v/>
      </c>
      <c r="L47" s="277" t="str">
        <f t="shared" si="24"/>
        <v/>
      </c>
      <c r="M47" s="332" t="str">
        <f t="shared" si="20"/>
        <v/>
      </c>
      <c r="N47" s="333"/>
      <c r="O47" s="277" t="str">
        <f t="shared" si="21"/>
        <v/>
      </c>
      <c r="P47" s="273" t="str">
        <f t="shared" si="25"/>
        <v/>
      </c>
      <c r="Q47" s="340" t="str">
        <f>IF(AH47="","",IF(AND(AF47=1, AE47=0),$A31,AH47))</f>
        <v/>
      </c>
      <c r="R47" s="341"/>
      <c r="S47" s="342"/>
      <c r="T47" s="334" t="str">
        <f t="shared" si="27"/>
        <v/>
      </c>
      <c r="U47" s="335"/>
      <c r="V47" s="336"/>
      <c r="W47" s="251"/>
      <c r="X47" s="129"/>
      <c r="Y47" s="126"/>
      <c r="AH47" s="161"/>
    </row>
    <row r="48" spans="1:34" ht="20.100000000000001" customHeight="1">
      <c r="A48" s="281"/>
      <c r="B48" s="269" t="str">
        <f t="shared" si="14"/>
        <v/>
      </c>
      <c r="C48" s="165" t="str">
        <f t="shared" si="26"/>
        <v/>
      </c>
      <c r="D48" s="165" t="str">
        <f t="shared" si="15"/>
        <v/>
      </c>
      <c r="E48" s="165" t="str">
        <f t="shared" si="16"/>
        <v/>
      </c>
      <c r="F48" s="165" t="str">
        <f t="shared" si="17"/>
        <v/>
      </c>
      <c r="G48" s="165" t="str">
        <f t="shared" si="18"/>
        <v/>
      </c>
      <c r="H48" s="165" t="str">
        <f t="shared" si="19"/>
        <v/>
      </c>
      <c r="I48" s="165"/>
      <c r="J48" s="165"/>
      <c r="K48" s="168" t="str">
        <f t="shared" si="23"/>
        <v/>
      </c>
      <c r="L48" s="277" t="str">
        <f t="shared" si="24"/>
        <v/>
      </c>
      <c r="M48" s="332" t="str">
        <f t="shared" si="20"/>
        <v/>
      </c>
      <c r="N48" s="333"/>
      <c r="O48" s="277" t="str">
        <f t="shared" si="21"/>
        <v/>
      </c>
      <c r="P48" s="273" t="str">
        <f t="shared" si="25"/>
        <v/>
      </c>
      <c r="Q48" s="340" t="str">
        <f>IF(AH48="","",IF(AND(AF48=1, AE48=0),$A31,AH48))</f>
        <v/>
      </c>
      <c r="R48" s="341"/>
      <c r="S48" s="342"/>
      <c r="T48" s="334" t="str">
        <f t="shared" si="27"/>
        <v/>
      </c>
      <c r="U48" s="335"/>
      <c r="V48" s="336"/>
      <c r="AH48" s="161"/>
    </row>
    <row r="49" spans="1:34" s="111" customFormat="1" ht="20.100000000000001" customHeight="1">
      <c r="A49" s="280"/>
      <c r="B49" s="269" t="str">
        <f t="shared" si="14"/>
        <v/>
      </c>
      <c r="C49" s="165" t="str">
        <f t="shared" si="26"/>
        <v/>
      </c>
      <c r="D49" s="165" t="str">
        <f t="shared" si="15"/>
        <v/>
      </c>
      <c r="E49" s="165" t="str">
        <f t="shared" si="16"/>
        <v/>
      </c>
      <c r="F49" s="165" t="str">
        <f t="shared" si="17"/>
        <v/>
      </c>
      <c r="G49" s="165" t="str">
        <f t="shared" si="18"/>
        <v/>
      </c>
      <c r="H49" s="165" t="str">
        <f t="shared" si="19"/>
        <v/>
      </c>
      <c r="I49" s="165"/>
      <c r="J49" s="171"/>
      <c r="K49" s="168" t="str">
        <f t="shared" si="23"/>
        <v/>
      </c>
      <c r="L49" s="277" t="str">
        <f t="shared" si="24"/>
        <v/>
      </c>
      <c r="M49" s="332" t="str">
        <f t="shared" si="20"/>
        <v/>
      </c>
      <c r="N49" s="333"/>
      <c r="O49" s="277" t="str">
        <f t="shared" si="21"/>
        <v/>
      </c>
      <c r="P49" s="273" t="str">
        <f t="shared" si="25"/>
        <v/>
      </c>
      <c r="Q49" s="340" t="str">
        <f>IF(AH49="","",IF(AND(AF49=1, AE49=0),$A31,AH49))</f>
        <v/>
      </c>
      <c r="R49" s="341"/>
      <c r="S49" s="342"/>
      <c r="T49" s="334" t="str">
        <f t="shared" si="27"/>
        <v/>
      </c>
      <c r="U49" s="335"/>
      <c r="V49" s="336"/>
      <c r="W49" s="251"/>
      <c r="X49" s="129"/>
      <c r="Y49" s="126"/>
      <c r="AH49" s="161"/>
    </row>
    <row r="50" spans="1:34" ht="20.100000000000001" customHeight="1">
      <c r="A50" s="281"/>
      <c r="B50" s="269" t="str">
        <f t="shared" si="14"/>
        <v/>
      </c>
      <c r="C50" s="165" t="str">
        <f t="shared" si="26"/>
        <v/>
      </c>
      <c r="D50" s="165" t="str">
        <f t="shared" si="15"/>
        <v/>
      </c>
      <c r="E50" s="165" t="str">
        <f t="shared" si="16"/>
        <v/>
      </c>
      <c r="F50" s="165" t="str">
        <f t="shared" si="17"/>
        <v/>
      </c>
      <c r="G50" s="165" t="str">
        <f t="shared" si="18"/>
        <v/>
      </c>
      <c r="H50" s="165" t="str">
        <f t="shared" si="19"/>
        <v/>
      </c>
      <c r="I50" s="165"/>
      <c r="J50" s="165"/>
      <c r="K50" s="168" t="str">
        <f t="shared" si="23"/>
        <v/>
      </c>
      <c r="L50" s="277" t="str">
        <f t="shared" si="24"/>
        <v/>
      </c>
      <c r="M50" s="332" t="str">
        <f t="shared" si="20"/>
        <v/>
      </c>
      <c r="N50" s="333"/>
      <c r="O50" s="277" t="str">
        <f t="shared" si="21"/>
        <v/>
      </c>
      <c r="P50" s="273" t="str">
        <f t="shared" si="25"/>
        <v/>
      </c>
      <c r="Q50" s="340" t="str">
        <f>IF(AH50="","",IF(AND(AF50=1, AE50=0),$A31,AH50))</f>
        <v/>
      </c>
      <c r="R50" s="341"/>
      <c r="S50" s="342"/>
      <c r="T50" s="334" t="str">
        <f t="shared" si="27"/>
        <v/>
      </c>
      <c r="U50" s="335"/>
      <c r="V50" s="336"/>
      <c r="AH50" s="161"/>
    </row>
    <row r="51" spans="1:34" s="111" customFormat="1" ht="20.100000000000001" customHeight="1">
      <c r="A51" s="280"/>
      <c r="B51" s="269" t="str">
        <f t="shared" si="14"/>
        <v/>
      </c>
      <c r="C51" s="165" t="str">
        <f t="shared" si="26"/>
        <v/>
      </c>
      <c r="D51" s="165" t="str">
        <f t="shared" si="15"/>
        <v/>
      </c>
      <c r="E51" s="165" t="str">
        <f t="shared" si="16"/>
        <v/>
      </c>
      <c r="F51" s="165" t="str">
        <f t="shared" si="17"/>
        <v/>
      </c>
      <c r="G51" s="165" t="str">
        <f t="shared" si="18"/>
        <v/>
      </c>
      <c r="H51" s="165" t="str">
        <f t="shared" si="19"/>
        <v/>
      </c>
      <c r="I51" s="165"/>
      <c r="J51" s="171"/>
      <c r="K51" s="168" t="str">
        <f t="shared" si="23"/>
        <v/>
      </c>
      <c r="L51" s="277" t="str">
        <f t="shared" si="24"/>
        <v/>
      </c>
      <c r="M51" s="332" t="str">
        <f t="shared" si="20"/>
        <v/>
      </c>
      <c r="N51" s="333"/>
      <c r="O51" s="277" t="str">
        <f t="shared" si="21"/>
        <v/>
      </c>
      <c r="P51" s="273" t="str">
        <f t="shared" si="25"/>
        <v/>
      </c>
      <c r="Q51" s="340" t="str">
        <f>IF(AH51="","",IF(AND(AF51=1, AE51=0),$A31,AH51))</f>
        <v/>
      </c>
      <c r="R51" s="341"/>
      <c r="S51" s="342"/>
      <c r="T51" s="334" t="str">
        <f t="shared" si="27"/>
        <v/>
      </c>
      <c r="U51" s="335"/>
      <c r="V51" s="336"/>
      <c r="W51" s="251"/>
      <c r="X51" s="129"/>
      <c r="Y51" s="126"/>
      <c r="AH51" s="161"/>
    </row>
    <row r="52" spans="1:34" ht="20.100000000000001" customHeight="1">
      <c r="A52" s="281"/>
      <c r="B52" s="269" t="str">
        <f t="shared" si="14"/>
        <v/>
      </c>
      <c r="C52" s="165" t="str">
        <f t="shared" si="26"/>
        <v/>
      </c>
      <c r="D52" s="165" t="str">
        <f t="shared" si="15"/>
        <v/>
      </c>
      <c r="E52" s="165" t="str">
        <f t="shared" si="16"/>
        <v/>
      </c>
      <c r="F52" s="165" t="str">
        <f t="shared" si="17"/>
        <v/>
      </c>
      <c r="G52" s="165" t="str">
        <f t="shared" si="18"/>
        <v/>
      </c>
      <c r="H52" s="165" t="str">
        <f t="shared" si="19"/>
        <v/>
      </c>
      <c r="I52" s="165"/>
      <c r="J52" s="165"/>
      <c r="K52" s="168" t="str">
        <f t="shared" si="23"/>
        <v/>
      </c>
      <c r="L52" s="277" t="str">
        <f t="shared" si="24"/>
        <v/>
      </c>
      <c r="M52" s="332" t="str">
        <f t="shared" si="20"/>
        <v/>
      </c>
      <c r="N52" s="333"/>
      <c r="O52" s="277" t="str">
        <f t="shared" si="21"/>
        <v/>
      </c>
      <c r="P52" s="273" t="str">
        <f t="shared" si="25"/>
        <v/>
      </c>
      <c r="Q52" s="340" t="str">
        <f>IF(AH52="","",IF(AND(AF52=1, AE52=0),$A31,AH52))</f>
        <v/>
      </c>
      <c r="R52" s="341"/>
      <c r="S52" s="342"/>
      <c r="T52" s="334" t="str">
        <f t="shared" si="27"/>
        <v/>
      </c>
      <c r="U52" s="335"/>
      <c r="V52" s="336"/>
      <c r="AH52" s="161"/>
    </row>
    <row r="53" spans="1:34" s="111" customFormat="1" ht="20.100000000000001" customHeight="1">
      <c r="A53" s="280"/>
      <c r="B53" s="269" t="str">
        <f t="shared" si="14"/>
        <v/>
      </c>
      <c r="C53" s="165" t="str">
        <f t="shared" si="26"/>
        <v/>
      </c>
      <c r="D53" s="165" t="str">
        <f t="shared" si="15"/>
        <v/>
      </c>
      <c r="E53" s="165" t="str">
        <f t="shared" si="16"/>
        <v/>
      </c>
      <c r="F53" s="165" t="str">
        <f t="shared" si="17"/>
        <v/>
      </c>
      <c r="G53" s="165" t="str">
        <f t="shared" si="18"/>
        <v/>
      </c>
      <c r="H53" s="165" t="str">
        <f t="shared" si="19"/>
        <v/>
      </c>
      <c r="I53" s="165"/>
      <c r="J53" s="171"/>
      <c r="K53" s="168" t="str">
        <f t="shared" si="23"/>
        <v/>
      </c>
      <c r="L53" s="277" t="str">
        <f t="shared" si="24"/>
        <v/>
      </c>
      <c r="M53" s="332" t="str">
        <f t="shared" si="20"/>
        <v/>
      </c>
      <c r="N53" s="333"/>
      <c r="O53" s="277" t="str">
        <f t="shared" si="21"/>
        <v/>
      </c>
      <c r="P53" s="273" t="str">
        <f t="shared" si="25"/>
        <v/>
      </c>
      <c r="Q53" s="340" t="str">
        <f>IF(AH53="","",IF(AND(AF53=1, AE53=0),$A31,AH53))</f>
        <v/>
      </c>
      <c r="R53" s="341"/>
      <c r="S53" s="342"/>
      <c r="T53" s="334" t="str">
        <f t="shared" si="27"/>
        <v/>
      </c>
      <c r="U53" s="335"/>
      <c r="V53" s="336"/>
      <c r="W53" s="251"/>
      <c r="X53" s="129"/>
      <c r="Y53" s="126"/>
      <c r="AH53" s="161"/>
    </row>
    <row r="54" spans="1:34" s="111" customFormat="1" ht="20.100000000000001" customHeight="1">
      <c r="A54" s="280"/>
      <c r="B54" s="269" t="str">
        <f t="shared" si="14"/>
        <v/>
      </c>
      <c r="C54" s="165" t="str">
        <f t="shared" si="26"/>
        <v/>
      </c>
      <c r="D54" s="165" t="str">
        <f t="shared" si="15"/>
        <v/>
      </c>
      <c r="E54" s="165" t="str">
        <f t="shared" si="16"/>
        <v/>
      </c>
      <c r="F54" s="165" t="str">
        <f t="shared" si="17"/>
        <v/>
      </c>
      <c r="G54" s="165" t="str">
        <f t="shared" si="18"/>
        <v/>
      </c>
      <c r="H54" s="165" t="str">
        <f t="shared" si="19"/>
        <v/>
      </c>
      <c r="I54" s="165"/>
      <c r="J54" s="171"/>
      <c r="K54" s="168" t="str">
        <f t="shared" si="23"/>
        <v/>
      </c>
      <c r="L54" s="277" t="str">
        <f t="shared" si="24"/>
        <v/>
      </c>
      <c r="M54" s="332" t="str">
        <f t="shared" si="20"/>
        <v/>
      </c>
      <c r="N54" s="333"/>
      <c r="O54" s="277" t="str">
        <f t="shared" si="21"/>
        <v/>
      </c>
      <c r="P54" s="273" t="str">
        <f t="shared" si="25"/>
        <v/>
      </c>
      <c r="Q54" s="340" t="str">
        <f>IF(AH54="","",IF(AND(AF54=1, AE54=0),$A31,AH54))</f>
        <v/>
      </c>
      <c r="R54" s="341"/>
      <c r="S54" s="342"/>
      <c r="T54" s="334" t="str">
        <f t="shared" si="27"/>
        <v/>
      </c>
      <c r="U54" s="335"/>
      <c r="V54" s="336"/>
      <c r="W54" s="251"/>
      <c r="X54" s="129"/>
      <c r="Y54" s="126"/>
      <c r="AH54" s="161"/>
    </row>
    <row r="55" spans="1:34" s="111" customFormat="1" ht="20.100000000000001" customHeight="1">
      <c r="A55" s="280"/>
      <c r="B55" s="269" t="str">
        <f t="shared" si="14"/>
        <v/>
      </c>
      <c r="C55" s="165" t="str">
        <f t="shared" si="26"/>
        <v/>
      </c>
      <c r="D55" s="165" t="str">
        <f t="shared" si="15"/>
        <v/>
      </c>
      <c r="E55" s="165" t="str">
        <f t="shared" si="16"/>
        <v/>
      </c>
      <c r="F55" s="165" t="str">
        <f t="shared" si="17"/>
        <v/>
      </c>
      <c r="G55" s="165" t="str">
        <f t="shared" si="18"/>
        <v/>
      </c>
      <c r="H55" s="165" t="str">
        <f t="shared" si="19"/>
        <v/>
      </c>
      <c r="I55" s="165"/>
      <c r="J55" s="171"/>
      <c r="K55" s="168" t="str">
        <f t="shared" si="23"/>
        <v/>
      </c>
      <c r="L55" s="277" t="str">
        <f t="shared" si="24"/>
        <v/>
      </c>
      <c r="M55" s="332" t="str">
        <f t="shared" si="20"/>
        <v/>
      </c>
      <c r="N55" s="333"/>
      <c r="O55" s="277" t="str">
        <f t="shared" si="21"/>
        <v/>
      </c>
      <c r="P55" s="273" t="str">
        <f t="shared" si="25"/>
        <v/>
      </c>
      <c r="Q55" s="340" t="str">
        <f>IF(AH55="","",IF(AND(AF55=1, AE55=0),$A31,AH55))</f>
        <v/>
      </c>
      <c r="R55" s="341"/>
      <c r="S55" s="342"/>
      <c r="T55" s="334" t="str">
        <f t="shared" si="27"/>
        <v/>
      </c>
      <c r="U55" s="335"/>
      <c r="V55" s="336"/>
      <c r="W55" s="251"/>
      <c r="X55" s="129"/>
      <c r="Y55" s="126"/>
      <c r="AH55" s="161"/>
    </row>
    <row r="56" spans="1:34" s="111" customFormat="1" ht="20.100000000000001" customHeight="1">
      <c r="A56" s="280"/>
      <c r="B56" s="269" t="str">
        <f t="shared" si="14"/>
        <v/>
      </c>
      <c r="C56" s="165" t="str">
        <f t="shared" si="26"/>
        <v/>
      </c>
      <c r="D56" s="165" t="str">
        <f t="shared" si="15"/>
        <v/>
      </c>
      <c r="E56" s="165" t="str">
        <f t="shared" si="16"/>
        <v/>
      </c>
      <c r="F56" s="165" t="str">
        <f t="shared" si="17"/>
        <v/>
      </c>
      <c r="G56" s="165" t="str">
        <f t="shared" si="18"/>
        <v/>
      </c>
      <c r="H56" s="165" t="str">
        <f t="shared" si="19"/>
        <v/>
      </c>
      <c r="I56" s="165"/>
      <c r="J56" s="171"/>
      <c r="K56" s="168" t="str">
        <f t="shared" si="23"/>
        <v/>
      </c>
      <c r="L56" s="277" t="str">
        <f t="shared" si="24"/>
        <v/>
      </c>
      <c r="M56" s="332" t="str">
        <f t="shared" si="20"/>
        <v/>
      </c>
      <c r="N56" s="333"/>
      <c r="O56" s="277" t="str">
        <f t="shared" si="21"/>
        <v/>
      </c>
      <c r="P56" s="273" t="str">
        <f t="shared" si="25"/>
        <v/>
      </c>
      <c r="Q56" s="340" t="str">
        <f>IF(AH56="","",IF(AND(AF56=1, AE56=0),$A31,AH56))</f>
        <v/>
      </c>
      <c r="R56" s="341"/>
      <c r="S56" s="342"/>
      <c r="T56" s="334" t="str">
        <f t="shared" si="27"/>
        <v/>
      </c>
      <c r="U56" s="335"/>
      <c r="V56" s="336"/>
      <c r="W56" s="251"/>
      <c r="X56" s="129"/>
      <c r="Y56" s="126"/>
      <c r="AH56" s="161"/>
    </row>
    <row r="57" spans="1:34" s="111" customFormat="1" ht="20.100000000000001" customHeight="1">
      <c r="A57" s="280"/>
      <c r="B57" s="269" t="str">
        <f t="shared" si="14"/>
        <v/>
      </c>
      <c r="C57" s="165" t="str">
        <f t="shared" si="26"/>
        <v/>
      </c>
      <c r="D57" s="165" t="str">
        <f t="shared" si="15"/>
        <v/>
      </c>
      <c r="E57" s="165" t="str">
        <f t="shared" si="16"/>
        <v/>
      </c>
      <c r="F57" s="165" t="str">
        <f t="shared" si="17"/>
        <v/>
      </c>
      <c r="G57" s="165" t="str">
        <f t="shared" si="18"/>
        <v/>
      </c>
      <c r="H57" s="165" t="str">
        <f t="shared" si="19"/>
        <v/>
      </c>
      <c r="I57" s="165"/>
      <c r="J57" s="171"/>
      <c r="K57" s="168" t="str">
        <f>IF($AE57="",IF($AB57="",IF($AF57=2,"式",""),$AB57),IF($AE57=0,"式",IF($AB57="",IF($AF57=2,"式",""),$AB57)))</f>
        <v/>
      </c>
      <c r="L57" s="277" t="str">
        <f t="shared" si="24"/>
        <v/>
      </c>
      <c r="M57" s="332" t="str">
        <f t="shared" si="20"/>
        <v/>
      </c>
      <c r="N57" s="333"/>
      <c r="O57" s="277" t="str">
        <f t="shared" si="21"/>
        <v/>
      </c>
      <c r="P57" s="273" t="str">
        <f t="shared" si="25"/>
        <v/>
      </c>
      <c r="Q57" s="340" t="str">
        <f>IF(AH57="","",IF(AND(AF57=1, AE57=0),$A31,AH57))</f>
        <v/>
      </c>
      <c r="R57" s="341"/>
      <c r="S57" s="342"/>
      <c r="T57" s="334" t="str">
        <f t="shared" si="27"/>
        <v/>
      </c>
      <c r="U57" s="335"/>
      <c r="V57" s="336"/>
      <c r="W57" s="251"/>
      <c r="X57" s="129"/>
      <c r="Y57" s="126"/>
      <c r="AH57" s="161"/>
    </row>
    <row r="58" spans="1:34" s="111" customFormat="1" ht="20.100000000000001" customHeight="1">
      <c r="A58" s="280"/>
      <c r="B58" s="269" t="str">
        <f t="shared" si="14"/>
        <v/>
      </c>
      <c r="C58" s="165" t="str">
        <f t="shared" si="26"/>
        <v/>
      </c>
      <c r="D58" s="165" t="str">
        <f t="shared" si="15"/>
        <v/>
      </c>
      <c r="E58" s="165" t="str">
        <f t="shared" si="16"/>
        <v/>
      </c>
      <c r="F58" s="165" t="str">
        <f t="shared" si="17"/>
        <v/>
      </c>
      <c r="G58" s="165" t="str">
        <f t="shared" si="18"/>
        <v/>
      </c>
      <c r="H58" s="165" t="str">
        <f t="shared" si="19"/>
        <v/>
      </c>
      <c r="I58" s="165"/>
      <c r="J58" s="171"/>
      <c r="K58" s="168" t="str">
        <f t="shared" si="23"/>
        <v/>
      </c>
      <c r="L58" s="277" t="str">
        <f t="shared" si="24"/>
        <v/>
      </c>
      <c r="M58" s="332" t="str">
        <f t="shared" si="20"/>
        <v/>
      </c>
      <c r="N58" s="333"/>
      <c r="O58" s="277" t="str">
        <f t="shared" si="21"/>
        <v/>
      </c>
      <c r="P58" s="273" t="str">
        <f t="shared" si="25"/>
        <v/>
      </c>
      <c r="Q58" s="340" t="str">
        <f>IF(AH58="","",IF(AND(AF58=1, AE58=0),$A31,AH58))</f>
        <v/>
      </c>
      <c r="R58" s="341"/>
      <c r="S58" s="342"/>
      <c r="T58" s="334" t="str">
        <f t="shared" si="27"/>
        <v/>
      </c>
      <c r="U58" s="335"/>
      <c r="V58" s="336"/>
      <c r="W58" s="251"/>
      <c r="X58" s="129"/>
      <c r="Y58" s="126"/>
      <c r="AH58" s="161"/>
    </row>
    <row r="59" spans="1:34" s="111" customFormat="1" ht="20.100000000000001" customHeight="1" thickBot="1">
      <c r="A59" s="280"/>
      <c r="B59" s="279" t="str">
        <f t="shared" si="14"/>
        <v/>
      </c>
      <c r="C59" s="173" t="str">
        <f t="shared" si="26"/>
        <v/>
      </c>
      <c r="D59" s="173" t="str">
        <f t="shared" si="15"/>
        <v/>
      </c>
      <c r="E59" s="173" t="str">
        <f t="shared" si="16"/>
        <v/>
      </c>
      <c r="F59" s="173" t="str">
        <f t="shared" si="17"/>
        <v/>
      </c>
      <c r="G59" s="173" t="str">
        <f t="shared" si="18"/>
        <v/>
      </c>
      <c r="H59" s="173" t="str">
        <f t="shared" si="19"/>
        <v/>
      </c>
      <c r="I59" s="173"/>
      <c r="J59" s="174"/>
      <c r="K59" s="238" t="str">
        <f t="shared" si="23"/>
        <v/>
      </c>
      <c r="L59" s="276" t="str">
        <f t="shared" si="24"/>
        <v/>
      </c>
      <c r="M59" s="327" t="str">
        <f t="shared" si="20"/>
        <v/>
      </c>
      <c r="N59" s="328"/>
      <c r="O59" s="276" t="str">
        <f t="shared" si="21"/>
        <v/>
      </c>
      <c r="P59" s="275" t="str">
        <f t="shared" si="25"/>
        <v/>
      </c>
      <c r="Q59" s="337" t="str">
        <f>IF(AH59="","",IF(AND(AF59=1, AE59=0),$A31,AH59))</f>
        <v/>
      </c>
      <c r="R59" s="338"/>
      <c r="S59" s="339"/>
      <c r="T59" s="329" t="str">
        <f t="shared" si="27"/>
        <v/>
      </c>
      <c r="U59" s="330"/>
      <c r="V59" s="331"/>
      <c r="W59" s="251"/>
      <c r="X59" s="129"/>
      <c r="Y59" s="126"/>
      <c r="AH59" s="161"/>
    </row>
    <row r="60" spans="1:34" s="111" customFormat="1" ht="20.100000000000001" customHeight="1">
      <c r="A60" s="280"/>
      <c r="B60" s="179"/>
      <c r="C60" s="180"/>
      <c r="D60" s="180"/>
      <c r="E60" s="180"/>
      <c r="F60" s="180"/>
      <c r="G60" s="180"/>
      <c r="H60" s="180"/>
      <c r="I60" s="180"/>
      <c r="J60" s="180"/>
      <c r="K60" s="181"/>
      <c r="L60" s="182"/>
      <c r="M60" s="183"/>
      <c r="N60" s="183"/>
      <c r="O60" s="182"/>
      <c r="P60" s="183"/>
      <c r="Q60" s="182"/>
      <c r="R60" s="184"/>
      <c r="S60" s="184"/>
      <c r="T60" s="185"/>
      <c r="U60" s="185"/>
      <c r="V60" s="185"/>
      <c r="W60" s="251"/>
      <c r="X60" s="129"/>
      <c r="Y60" s="126"/>
      <c r="AH60" s="161"/>
    </row>
  </sheetData>
  <mergeCells count="125">
    <mergeCell ref="M19:N19"/>
    <mergeCell ref="L17:N17"/>
    <mergeCell ref="O5:P5"/>
    <mergeCell ref="O6:P6"/>
    <mergeCell ref="O7:P7"/>
    <mergeCell ref="O8:P8"/>
    <mergeCell ref="M23:N23"/>
    <mergeCell ref="S3:U3"/>
    <mergeCell ref="C35:J35"/>
    <mergeCell ref="O9:P9"/>
    <mergeCell ref="O35:P35"/>
    <mergeCell ref="M25:N25"/>
    <mergeCell ref="T26:V26"/>
    <mergeCell ref="M27:N27"/>
    <mergeCell ref="M28:N28"/>
    <mergeCell ref="Q27:S27"/>
    <mergeCell ref="Q28:S28"/>
    <mergeCell ref="C17:J17"/>
    <mergeCell ref="T22:V22"/>
    <mergeCell ref="T23:V23"/>
    <mergeCell ref="T24:V24"/>
    <mergeCell ref="M26:N26"/>
    <mergeCell ref="T17:V17"/>
    <mergeCell ref="T18:V18"/>
    <mergeCell ref="R16:V16"/>
    <mergeCell ref="Q17:S17"/>
    <mergeCell ref="O17:P17"/>
    <mergeCell ref="T35:V35"/>
    <mergeCell ref="T27:V27"/>
    <mergeCell ref="M18:N18"/>
    <mergeCell ref="Q18:S18"/>
    <mergeCell ref="T46:V46"/>
    <mergeCell ref="T37:V37"/>
    <mergeCell ref="T36:V36"/>
    <mergeCell ref="T44:V44"/>
    <mergeCell ref="T45:V45"/>
    <mergeCell ref="Q42:S42"/>
    <mergeCell ref="Q46:S46"/>
    <mergeCell ref="M29:N29"/>
    <mergeCell ref="T28:V28"/>
    <mergeCell ref="T29:V29"/>
    <mergeCell ref="Q40:S40"/>
    <mergeCell ref="Q41:S41"/>
    <mergeCell ref="T19:V19"/>
    <mergeCell ref="T25:V25"/>
    <mergeCell ref="T20:V20"/>
    <mergeCell ref="T21:V21"/>
    <mergeCell ref="Q19:S19"/>
    <mergeCell ref="T43:V43"/>
    <mergeCell ref="T39:V39"/>
    <mergeCell ref="Q36:S36"/>
    <mergeCell ref="T41:V41"/>
    <mergeCell ref="T42:V42"/>
    <mergeCell ref="T38:V38"/>
    <mergeCell ref="T40:V40"/>
    <mergeCell ref="Q37:S37"/>
    <mergeCell ref="Q38:S38"/>
    <mergeCell ref="Q45:S45"/>
    <mergeCell ref="M39:N39"/>
    <mergeCell ref="M43:N43"/>
    <mergeCell ref="M40:N40"/>
    <mergeCell ref="Q53:S53"/>
    <mergeCell ref="Q35:S35"/>
    <mergeCell ref="Q39:S39"/>
    <mergeCell ref="L35:N35"/>
    <mergeCell ref="M36:N36"/>
    <mergeCell ref="M38:N38"/>
    <mergeCell ref="M37:N37"/>
    <mergeCell ref="M45:N45"/>
    <mergeCell ref="M47:N47"/>
    <mergeCell ref="M46:N46"/>
    <mergeCell ref="M41:N41"/>
    <mergeCell ref="M42:N42"/>
    <mergeCell ref="Q43:S43"/>
    <mergeCell ref="Q44:S44"/>
    <mergeCell ref="M44:N44"/>
    <mergeCell ref="Q50:S50"/>
    <mergeCell ref="Q51:S51"/>
    <mergeCell ref="Q20:S20"/>
    <mergeCell ref="Q21:S21"/>
    <mergeCell ref="Q22:S22"/>
    <mergeCell ref="Q29:S29"/>
    <mergeCell ref="Q23:S23"/>
    <mergeCell ref="M20:N20"/>
    <mergeCell ref="M21:N21"/>
    <mergeCell ref="M22:N22"/>
    <mergeCell ref="M24:N24"/>
    <mergeCell ref="Q24:S24"/>
    <mergeCell ref="Q25:S25"/>
    <mergeCell ref="Q26:S26"/>
    <mergeCell ref="T47:V47"/>
    <mergeCell ref="M48:N48"/>
    <mergeCell ref="Q47:S47"/>
    <mergeCell ref="M50:N50"/>
    <mergeCell ref="M53:N53"/>
    <mergeCell ref="T53:V53"/>
    <mergeCell ref="M51:N51"/>
    <mergeCell ref="T51:V51"/>
    <mergeCell ref="M52:N52"/>
    <mergeCell ref="M49:N49"/>
    <mergeCell ref="T49:V49"/>
    <mergeCell ref="T48:V48"/>
    <mergeCell ref="Q48:S48"/>
    <mergeCell ref="Q49:S49"/>
    <mergeCell ref="T50:V50"/>
    <mergeCell ref="T52:V52"/>
    <mergeCell ref="M59:N59"/>
    <mergeCell ref="T59:V59"/>
    <mergeCell ref="M58:N58"/>
    <mergeCell ref="T58:V58"/>
    <mergeCell ref="Q59:S59"/>
    <mergeCell ref="Q58:S58"/>
    <mergeCell ref="M57:N57"/>
    <mergeCell ref="T57:V57"/>
    <mergeCell ref="Q52:S52"/>
    <mergeCell ref="T54:V54"/>
    <mergeCell ref="Q57:S57"/>
    <mergeCell ref="Q55:S55"/>
    <mergeCell ref="Q54:S54"/>
    <mergeCell ref="T55:V55"/>
    <mergeCell ref="M54:N54"/>
    <mergeCell ref="T56:V56"/>
    <mergeCell ref="Q56:S56"/>
    <mergeCell ref="M56:N56"/>
    <mergeCell ref="M55:N55"/>
  </mergeCells>
  <phoneticPr fontId="2"/>
  <pageMargins left="0" right="0" top="0.59055118110236227" bottom="0" header="0.31496062992125984" footer="0"/>
  <pageSetup paperSize="9" orientation="landscape" r:id="rId1"/>
  <headerFooter alignWithMargins="0">
    <oddFooter>&amp;C&amp;P/&amp;N</oddFooter>
  </headerFooter>
  <rowBreaks count="1" manualBreakCount="1">
    <brk id="30" max="22" man="1"/>
  </rowBreaks>
</worksheet>
</file>

<file path=xl/worksheets/sheet5.xml><?xml version="1.0" encoding="utf-8"?>
<worksheet xmlns="http://schemas.openxmlformats.org/spreadsheetml/2006/main" xmlns:r="http://schemas.openxmlformats.org/officeDocument/2006/relationships">
  <dimension ref="B1:AQ44"/>
  <sheetViews>
    <sheetView tabSelected="1" view="pageBreakPreview" topLeftCell="A31" zoomScaleNormal="100" zoomScaleSheetLayoutView="100" workbookViewId="0">
      <selection activeCell="I47" sqref="I47"/>
    </sheetView>
  </sheetViews>
  <sheetFormatPr defaultRowHeight="14.25"/>
  <cols>
    <col min="1" max="1" width="4.5" style="100" customWidth="1"/>
    <col min="2" max="2" width="1.25" style="100" customWidth="1"/>
    <col min="3" max="3" width="54.75" style="100" customWidth="1"/>
    <col min="4" max="4" width="15" style="102" customWidth="1"/>
    <col min="5" max="5" width="10" style="102" customWidth="1"/>
    <col min="6" max="6" width="4.5" style="100" customWidth="1"/>
    <col min="7" max="7" width="11.625" style="100" customWidth="1"/>
    <col min="8" max="8" width="3.875" style="100" customWidth="1"/>
    <col min="9" max="9" width="3.375" style="100" customWidth="1"/>
    <col min="10" max="10" width="10" style="100" customWidth="1"/>
    <col min="11" max="11" width="3.875" style="100" customWidth="1"/>
    <col min="12" max="12" width="12.625" style="100" customWidth="1"/>
    <col min="13" max="13" width="5.25" style="100" customWidth="1"/>
    <col min="14" max="14" width="3.75" style="224" customWidth="1"/>
    <col min="15" max="15" width="9" style="219"/>
    <col min="16" max="16" width="12.125" style="220" customWidth="1"/>
    <col min="17" max="17" width="11.75" style="218" bestFit="1" customWidth="1"/>
    <col min="18" max="43" width="9" style="218"/>
    <col min="44" max="16384" width="9" style="100"/>
  </cols>
  <sheetData>
    <row r="1" spans="2:43" s="111" customFormat="1" ht="15.75" customHeight="1">
      <c r="B1" s="114"/>
      <c r="C1" s="114"/>
      <c r="D1" s="115"/>
      <c r="E1" s="115"/>
      <c r="F1" s="116"/>
      <c r="G1" s="116"/>
      <c r="H1" s="116"/>
      <c r="I1" s="116"/>
      <c r="J1" s="116"/>
      <c r="K1" s="116"/>
      <c r="L1" s="116"/>
      <c r="M1" s="116"/>
      <c r="N1" s="224"/>
      <c r="O1" s="219"/>
      <c r="P1" s="220"/>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row>
    <row r="2" spans="2:43" s="111" customFormat="1" ht="15.75" customHeight="1">
      <c r="B2" s="114"/>
      <c r="C2" s="114"/>
      <c r="D2" s="115"/>
      <c r="E2" s="115"/>
      <c r="F2" s="116"/>
      <c r="G2" s="116"/>
      <c r="H2" s="116"/>
      <c r="I2" s="116"/>
      <c r="J2" s="116"/>
      <c r="K2" s="116"/>
      <c r="L2" s="116"/>
      <c r="M2" s="116"/>
      <c r="N2" s="224"/>
      <c r="O2" s="219"/>
      <c r="P2" s="220"/>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row>
    <row r="3" spans="2:43" s="111" customFormat="1" ht="15.75" customHeight="1">
      <c r="B3" s="114"/>
      <c r="C3" s="151" t="s">
        <v>309</v>
      </c>
      <c r="D3" s="115"/>
      <c r="E3" s="115"/>
      <c r="F3" s="116"/>
      <c r="G3" s="116"/>
      <c r="H3" s="116"/>
      <c r="I3" s="116"/>
      <c r="J3" s="116"/>
      <c r="K3" s="116"/>
      <c r="L3" s="116"/>
      <c r="M3" s="116"/>
      <c r="N3" s="224"/>
      <c r="O3" s="219"/>
      <c r="P3" s="220"/>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row>
    <row r="4" spans="2:43" s="111" customFormat="1" ht="15.75" customHeight="1" thickBot="1">
      <c r="B4" s="114"/>
      <c r="C4" s="114"/>
      <c r="D4" s="115"/>
      <c r="E4" s="115"/>
      <c r="F4" s="116"/>
      <c r="G4" s="116"/>
      <c r="H4" s="116"/>
      <c r="I4" s="116"/>
      <c r="J4" s="116"/>
      <c r="K4" s="116"/>
      <c r="L4" s="116"/>
      <c r="M4" s="116"/>
      <c r="N4" s="224"/>
      <c r="O4" s="219"/>
      <c r="P4" s="220"/>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row>
    <row r="5" spans="2:43" customFormat="1" ht="34.5" customHeight="1" thickBot="1">
      <c r="B5" s="193"/>
      <c r="C5" s="226" t="str">
        <f>IF(P5="","","内　訳　書　　【第 "&amp; MID(P5,MATCH(0,INDEX(ISERR(-MID(P5&amp;0,COLUMN(5:5),1))+0,0),),COUNT(INDEX(-MID(P5,COLUMN(5:5),1),0))) &amp;" 号】")</f>
        <v/>
      </c>
      <c r="D5" s="370" t="str">
        <f>"　　"&amp;IF(Q5="","",Q5)</f>
        <v>　　</v>
      </c>
      <c r="E5" s="370"/>
      <c r="F5" s="370"/>
      <c r="G5" s="370"/>
      <c r="H5" s="370"/>
      <c r="I5" s="370"/>
      <c r="J5" s="370"/>
      <c r="K5" s="370"/>
      <c r="L5" s="370"/>
      <c r="M5" s="371"/>
      <c r="N5" s="225"/>
      <c r="O5" s="222"/>
      <c r="P5" s="223"/>
      <c r="Q5" s="221"/>
      <c r="R5" s="221"/>
      <c r="S5" s="221"/>
      <c r="T5" s="221"/>
      <c r="U5" s="221"/>
      <c r="V5" s="221"/>
      <c r="W5" s="221"/>
      <c r="X5" s="221"/>
      <c r="Y5" s="218"/>
      <c r="Z5" s="221"/>
      <c r="AA5" s="221"/>
      <c r="AB5" s="221"/>
      <c r="AC5" s="221"/>
      <c r="AD5" s="221"/>
      <c r="AE5" s="221"/>
      <c r="AF5" s="221"/>
      <c r="AG5" s="221"/>
      <c r="AH5" s="221"/>
      <c r="AI5" s="221"/>
      <c r="AJ5" s="221"/>
      <c r="AK5" s="221"/>
      <c r="AL5" s="221"/>
      <c r="AM5" s="221"/>
      <c r="AN5" s="221"/>
      <c r="AO5" s="221"/>
      <c r="AP5" s="221"/>
      <c r="AQ5" s="221"/>
    </row>
    <row r="6" spans="2:43" customFormat="1" ht="20.100000000000001" customHeight="1">
      <c r="B6" s="190"/>
      <c r="C6" s="191" t="s">
        <v>310</v>
      </c>
      <c r="D6" s="192" t="s">
        <v>260</v>
      </c>
      <c r="E6" s="372" t="s">
        <v>262</v>
      </c>
      <c r="F6" s="373"/>
      <c r="G6" s="372" t="s">
        <v>176</v>
      </c>
      <c r="H6" s="374"/>
      <c r="I6" s="372" t="s">
        <v>177</v>
      </c>
      <c r="J6" s="373"/>
      <c r="K6" s="374"/>
      <c r="L6" s="375" t="s">
        <v>204</v>
      </c>
      <c r="M6" s="376"/>
      <c r="N6" s="225"/>
      <c r="O6" s="222"/>
      <c r="P6" s="223"/>
      <c r="Q6" s="221"/>
      <c r="R6" s="221"/>
      <c r="S6" s="221"/>
      <c r="T6" s="221"/>
      <c r="U6" s="221"/>
      <c r="V6" s="221"/>
      <c r="W6" s="221"/>
      <c r="X6" s="221"/>
      <c r="Y6" s="218"/>
      <c r="Z6" s="221"/>
      <c r="AA6" s="221"/>
      <c r="AB6" s="221"/>
      <c r="AC6" s="221"/>
      <c r="AD6" s="221"/>
      <c r="AE6" s="221"/>
      <c r="AF6" s="221"/>
      <c r="AG6" s="221"/>
      <c r="AH6" s="221"/>
      <c r="AI6" s="221"/>
      <c r="AJ6" s="221"/>
      <c r="AK6" s="221"/>
      <c r="AL6" s="221"/>
      <c r="AM6" s="221"/>
      <c r="AN6" s="221"/>
      <c r="AO6" s="221"/>
      <c r="AP6" s="221"/>
      <c r="AQ6" s="221"/>
    </row>
    <row r="7" spans="2:43" ht="20.100000000000001" customHeight="1">
      <c r="B7" s="164"/>
      <c r="C7" s="165"/>
      <c r="D7" s="188"/>
      <c r="E7" s="189" t="str">
        <f>+IF(R7="","",IF(INT(R7),INT(R7),"0"))</f>
        <v/>
      </c>
      <c r="F7" s="183" t="str">
        <f t="shared" ref="F7:F21" si="0">+IF(R7="","",IF(R7-INT(R7),R7-INT(R7),""))</f>
        <v/>
      </c>
      <c r="G7" s="285" t="str">
        <f t="shared" ref="G7" si="1">+IF(T7="","",IF(INT(T7),INT(T7),"0"))</f>
        <v/>
      </c>
      <c r="H7" s="282" t="str">
        <f>+IF(T7="","",IF(T7-INT(T7),T7-INT(T7),""))</f>
        <v/>
      </c>
      <c r="I7" s="377" t="str">
        <f>IF(R7="","",(R7*T7))</f>
        <v/>
      </c>
      <c r="J7" s="378" t="e">
        <f>ROUND(IF(P7="","",+INT(P7*Q7)),0)</f>
        <v>#VALUE!</v>
      </c>
      <c r="K7" s="378" t="e">
        <f>ROUND(IF(Q7="","",+INT(Q7*R7)),0)</f>
        <v>#VALUE!</v>
      </c>
      <c r="L7" s="379"/>
      <c r="M7" s="380"/>
    </row>
    <row r="8" spans="2:43" s="111" customFormat="1" ht="20.100000000000001" customHeight="1">
      <c r="B8" s="164"/>
      <c r="C8" s="165"/>
      <c r="D8" s="168"/>
      <c r="E8" s="169" t="str">
        <f t="shared" ref="E8:E21" si="2">+IF(R8="","",IF(INT(R8),INT(R8),"0"))</f>
        <v/>
      </c>
      <c r="F8" s="186" t="str">
        <f t="shared" si="0"/>
        <v/>
      </c>
      <c r="G8" s="285" t="str">
        <f t="shared" ref="G8:G10" si="3">+IF(T8="","",IF(INT(T8),INT(T8),"0"))</f>
        <v/>
      </c>
      <c r="H8" s="282" t="str">
        <f t="shared" ref="H8:H10" si="4">+IF(T8="","",IF(T8-INT(T8),T8-INT(T8),""))</f>
        <v/>
      </c>
      <c r="I8" s="377" t="str">
        <f t="shared" ref="I8:I21" si="5">IF(R8="","",(R8*T8))</f>
        <v/>
      </c>
      <c r="J8" s="378" t="e">
        <f t="shared" ref="J8:J21" si="6">ROUND(IF(P8="","",+INT(P8*Q8)),0)</f>
        <v>#VALUE!</v>
      </c>
      <c r="K8" s="378" t="e">
        <f t="shared" ref="K8:K21" si="7">ROUND(IF(Q8="","",+INT(Q8*R8)),0)</f>
        <v>#VALUE!</v>
      </c>
      <c r="L8" s="334"/>
      <c r="M8" s="336"/>
      <c r="N8" s="224"/>
      <c r="O8" s="219"/>
      <c r="P8" s="220"/>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row>
    <row r="9" spans="2:43" s="111" customFormat="1" ht="20.100000000000001" customHeight="1">
      <c r="B9" s="170"/>
      <c r="C9" s="165"/>
      <c r="D9" s="168"/>
      <c r="E9" s="169" t="str">
        <f t="shared" si="2"/>
        <v/>
      </c>
      <c r="F9" s="186" t="str">
        <f t="shared" si="0"/>
        <v/>
      </c>
      <c r="G9" s="285" t="str">
        <f t="shared" si="3"/>
        <v/>
      </c>
      <c r="H9" s="282" t="str">
        <f t="shared" si="4"/>
        <v/>
      </c>
      <c r="I9" s="377" t="str">
        <f t="shared" si="5"/>
        <v/>
      </c>
      <c r="J9" s="378" t="e">
        <f t="shared" si="6"/>
        <v>#VALUE!</v>
      </c>
      <c r="K9" s="378" t="e">
        <f t="shared" si="7"/>
        <v>#VALUE!</v>
      </c>
      <c r="L9" s="334"/>
      <c r="M9" s="336"/>
      <c r="N9" s="224"/>
      <c r="O9" s="219"/>
      <c r="P9" s="220"/>
      <c r="Q9" s="218"/>
      <c r="R9" s="218"/>
      <c r="S9" s="218"/>
      <c r="T9" s="218"/>
      <c r="U9" s="218"/>
      <c r="V9" s="218"/>
      <c r="W9" s="218"/>
      <c r="X9" s="218"/>
      <c r="Y9" s="218"/>
      <c r="Z9" s="218"/>
      <c r="AA9" s="218"/>
      <c r="AB9" s="218"/>
      <c r="AC9" s="218"/>
      <c r="AD9" s="218"/>
      <c r="AE9" s="218"/>
      <c r="AF9" s="218"/>
      <c r="AG9" s="218"/>
      <c r="AH9" s="218"/>
      <c r="AI9" s="218"/>
      <c r="AJ9" s="218"/>
      <c r="AK9" s="218"/>
      <c r="AL9" s="218"/>
      <c r="AM9" s="218"/>
      <c r="AN9" s="218"/>
      <c r="AO9" s="218"/>
      <c r="AP9" s="218"/>
      <c r="AQ9" s="218"/>
    </row>
    <row r="10" spans="2:43" s="111" customFormat="1" ht="20.100000000000001" customHeight="1">
      <c r="B10" s="170"/>
      <c r="C10" s="165"/>
      <c r="D10" s="168"/>
      <c r="E10" s="169" t="str">
        <f t="shared" si="2"/>
        <v/>
      </c>
      <c r="F10" s="186" t="str">
        <f t="shared" si="0"/>
        <v/>
      </c>
      <c r="G10" s="285" t="str">
        <f t="shared" si="3"/>
        <v/>
      </c>
      <c r="H10" s="282" t="str">
        <f t="shared" si="4"/>
        <v/>
      </c>
      <c r="I10" s="377" t="str">
        <f t="shared" si="5"/>
        <v/>
      </c>
      <c r="J10" s="378" t="e">
        <f t="shared" si="6"/>
        <v>#VALUE!</v>
      </c>
      <c r="K10" s="378" t="e">
        <f t="shared" si="7"/>
        <v>#VALUE!</v>
      </c>
      <c r="L10" s="334"/>
      <c r="M10" s="336"/>
      <c r="N10" s="224"/>
      <c r="O10" s="219"/>
      <c r="P10" s="220"/>
      <c r="Q10" s="218"/>
      <c r="R10" s="218"/>
      <c r="S10" s="218"/>
      <c r="T10" s="218"/>
      <c r="U10" s="218"/>
      <c r="V10" s="218"/>
      <c r="W10" s="218"/>
      <c r="X10" s="218"/>
      <c r="Y10" s="218"/>
      <c r="Z10" s="218"/>
      <c r="AA10" s="218"/>
      <c r="AB10" s="218"/>
      <c r="AC10" s="218"/>
      <c r="AD10" s="218"/>
      <c r="AE10" s="218"/>
      <c r="AF10" s="218"/>
      <c r="AG10" s="218"/>
      <c r="AH10" s="218"/>
      <c r="AI10" s="218"/>
      <c r="AJ10" s="218"/>
      <c r="AK10" s="218"/>
      <c r="AL10" s="218"/>
      <c r="AM10" s="218"/>
      <c r="AN10" s="218"/>
      <c r="AO10" s="218"/>
      <c r="AP10" s="218"/>
      <c r="AQ10" s="218"/>
    </row>
    <row r="11" spans="2:43" s="111" customFormat="1" ht="20.100000000000001" customHeight="1">
      <c r="B11" s="170"/>
      <c r="C11" s="165"/>
      <c r="D11" s="168"/>
      <c r="E11" s="169" t="str">
        <f t="shared" si="2"/>
        <v/>
      </c>
      <c r="F11" s="186" t="str">
        <f t="shared" si="0"/>
        <v/>
      </c>
      <c r="G11" s="285" t="str">
        <f t="shared" ref="G11:G20" si="8">+IF(T11="","",IF(INT(T11),INT(T11),"0"))</f>
        <v/>
      </c>
      <c r="H11" s="282" t="str">
        <f t="shared" ref="H11:H20" si="9">+IF(T11="","",IF(T11-INT(T11),T11-INT(T11),""))</f>
        <v/>
      </c>
      <c r="I11" s="377" t="str">
        <f t="shared" si="5"/>
        <v/>
      </c>
      <c r="J11" s="378" t="e">
        <f t="shared" si="6"/>
        <v>#VALUE!</v>
      </c>
      <c r="K11" s="378" t="e">
        <f t="shared" si="7"/>
        <v>#VALUE!</v>
      </c>
      <c r="L11" s="334"/>
      <c r="M11" s="336"/>
      <c r="N11" s="224"/>
      <c r="O11" s="219"/>
      <c r="P11" s="220"/>
      <c r="Q11" s="218"/>
      <c r="R11" s="218"/>
      <c r="S11" s="218"/>
      <c r="T11" s="218"/>
      <c r="U11" s="218"/>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8"/>
    </row>
    <row r="12" spans="2:43" s="111" customFormat="1" ht="20.100000000000001" customHeight="1">
      <c r="B12" s="170"/>
      <c r="C12" s="165"/>
      <c r="D12" s="168"/>
      <c r="E12" s="169" t="str">
        <f t="shared" si="2"/>
        <v/>
      </c>
      <c r="F12" s="186" t="str">
        <f t="shared" si="0"/>
        <v/>
      </c>
      <c r="G12" s="285" t="str">
        <f t="shared" si="8"/>
        <v/>
      </c>
      <c r="H12" s="282" t="str">
        <f t="shared" si="9"/>
        <v/>
      </c>
      <c r="I12" s="377" t="str">
        <f t="shared" si="5"/>
        <v/>
      </c>
      <c r="J12" s="378" t="e">
        <f t="shared" si="6"/>
        <v>#VALUE!</v>
      </c>
      <c r="K12" s="378" t="e">
        <f t="shared" si="7"/>
        <v>#VALUE!</v>
      </c>
      <c r="L12" s="334"/>
      <c r="M12" s="336"/>
      <c r="N12" s="224"/>
      <c r="O12" s="219"/>
      <c r="P12" s="220"/>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row>
    <row r="13" spans="2:43" s="111" customFormat="1" ht="20.100000000000001" customHeight="1">
      <c r="B13" s="170"/>
      <c r="C13" s="165"/>
      <c r="D13" s="168"/>
      <c r="E13" s="169" t="str">
        <f t="shared" si="2"/>
        <v/>
      </c>
      <c r="F13" s="186" t="str">
        <f t="shared" si="0"/>
        <v/>
      </c>
      <c r="G13" s="285" t="str">
        <f t="shared" si="8"/>
        <v/>
      </c>
      <c r="H13" s="282" t="str">
        <f t="shared" si="9"/>
        <v/>
      </c>
      <c r="I13" s="377" t="str">
        <f t="shared" si="5"/>
        <v/>
      </c>
      <c r="J13" s="378" t="e">
        <f t="shared" si="6"/>
        <v>#VALUE!</v>
      </c>
      <c r="K13" s="378" t="e">
        <f t="shared" si="7"/>
        <v>#VALUE!</v>
      </c>
      <c r="L13" s="334"/>
      <c r="M13" s="336"/>
      <c r="N13" s="224"/>
      <c r="O13" s="219"/>
      <c r="P13" s="220"/>
      <c r="Q13" s="218"/>
      <c r="R13" s="218"/>
      <c r="S13" s="218"/>
      <c r="T13" s="218"/>
      <c r="U13" s="218"/>
      <c r="V13" s="218"/>
      <c r="W13" s="218"/>
      <c r="X13" s="218"/>
      <c r="Y13" s="218"/>
      <c r="Z13" s="218"/>
      <c r="AA13" s="218"/>
      <c r="AB13" s="218"/>
      <c r="AC13" s="218"/>
      <c r="AD13" s="218"/>
      <c r="AE13" s="218"/>
      <c r="AF13" s="218"/>
      <c r="AG13" s="218"/>
      <c r="AH13" s="218"/>
      <c r="AI13" s="218"/>
      <c r="AJ13" s="218"/>
      <c r="AK13" s="218"/>
      <c r="AL13" s="218"/>
      <c r="AM13" s="218"/>
      <c r="AN13" s="218"/>
      <c r="AO13" s="218"/>
      <c r="AP13" s="218"/>
      <c r="AQ13" s="218"/>
    </row>
    <row r="14" spans="2:43" ht="20.100000000000001" customHeight="1">
      <c r="B14" s="164"/>
      <c r="C14" s="165"/>
      <c r="D14" s="168"/>
      <c r="E14" s="169" t="str">
        <f t="shared" si="2"/>
        <v/>
      </c>
      <c r="F14" s="186" t="str">
        <f t="shared" si="0"/>
        <v/>
      </c>
      <c r="G14" s="285" t="str">
        <f t="shared" si="8"/>
        <v/>
      </c>
      <c r="H14" s="282" t="str">
        <f t="shared" si="9"/>
        <v/>
      </c>
      <c r="I14" s="377" t="str">
        <f t="shared" si="5"/>
        <v/>
      </c>
      <c r="J14" s="378" t="e">
        <f t="shared" si="6"/>
        <v>#VALUE!</v>
      </c>
      <c r="K14" s="378" t="e">
        <f t="shared" si="7"/>
        <v>#VALUE!</v>
      </c>
      <c r="L14" s="334"/>
      <c r="M14" s="336"/>
    </row>
    <row r="15" spans="2:43" s="111" customFormat="1" ht="20.100000000000001" customHeight="1">
      <c r="B15" s="164"/>
      <c r="C15" s="165"/>
      <c r="D15" s="168"/>
      <c r="E15" s="169" t="str">
        <f t="shared" si="2"/>
        <v/>
      </c>
      <c r="F15" s="186" t="str">
        <f t="shared" si="0"/>
        <v/>
      </c>
      <c r="G15" s="285" t="str">
        <f t="shared" si="8"/>
        <v/>
      </c>
      <c r="H15" s="282" t="str">
        <f t="shared" si="9"/>
        <v/>
      </c>
      <c r="I15" s="377" t="str">
        <f t="shared" si="5"/>
        <v/>
      </c>
      <c r="J15" s="378" t="e">
        <f t="shared" si="6"/>
        <v>#VALUE!</v>
      </c>
      <c r="K15" s="378" t="e">
        <f t="shared" si="7"/>
        <v>#VALUE!</v>
      </c>
      <c r="L15" s="334"/>
      <c r="M15" s="336"/>
      <c r="N15" s="224"/>
      <c r="O15" s="219"/>
      <c r="P15" s="220"/>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row>
    <row r="16" spans="2:43" s="111" customFormat="1" ht="20.100000000000001" customHeight="1">
      <c r="B16" s="170"/>
      <c r="C16" s="165"/>
      <c r="D16" s="168"/>
      <c r="E16" s="169" t="str">
        <f t="shared" si="2"/>
        <v/>
      </c>
      <c r="F16" s="186" t="str">
        <f t="shared" si="0"/>
        <v/>
      </c>
      <c r="G16" s="285" t="str">
        <f t="shared" si="8"/>
        <v/>
      </c>
      <c r="H16" s="282" t="str">
        <f t="shared" si="9"/>
        <v/>
      </c>
      <c r="I16" s="377" t="str">
        <f t="shared" si="5"/>
        <v/>
      </c>
      <c r="J16" s="378" t="e">
        <f t="shared" si="6"/>
        <v>#VALUE!</v>
      </c>
      <c r="K16" s="378" t="e">
        <f t="shared" si="7"/>
        <v>#VALUE!</v>
      </c>
      <c r="L16" s="334"/>
      <c r="M16" s="336"/>
      <c r="N16" s="224"/>
      <c r="O16" s="219"/>
      <c r="P16" s="220"/>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row>
    <row r="17" spans="2:43" s="111" customFormat="1" ht="20.100000000000001" customHeight="1">
      <c r="B17" s="170"/>
      <c r="C17" s="165"/>
      <c r="D17" s="168"/>
      <c r="E17" s="169" t="str">
        <f t="shared" si="2"/>
        <v/>
      </c>
      <c r="F17" s="186" t="str">
        <f t="shared" si="0"/>
        <v/>
      </c>
      <c r="G17" s="285" t="str">
        <f t="shared" si="8"/>
        <v/>
      </c>
      <c r="H17" s="282" t="str">
        <f t="shared" si="9"/>
        <v/>
      </c>
      <c r="I17" s="377" t="str">
        <f t="shared" si="5"/>
        <v/>
      </c>
      <c r="J17" s="378" t="e">
        <f t="shared" si="6"/>
        <v>#VALUE!</v>
      </c>
      <c r="K17" s="378" t="e">
        <f t="shared" si="7"/>
        <v>#VALUE!</v>
      </c>
      <c r="L17" s="334"/>
      <c r="M17" s="336"/>
      <c r="N17" s="224"/>
      <c r="O17" s="219"/>
      <c r="P17" s="220"/>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row>
    <row r="18" spans="2:43" s="111" customFormat="1" ht="20.100000000000001" customHeight="1">
      <c r="B18" s="170"/>
      <c r="C18" s="165"/>
      <c r="D18" s="168"/>
      <c r="E18" s="169" t="str">
        <f t="shared" si="2"/>
        <v/>
      </c>
      <c r="F18" s="186" t="str">
        <f t="shared" si="0"/>
        <v/>
      </c>
      <c r="G18" s="285" t="str">
        <f t="shared" si="8"/>
        <v/>
      </c>
      <c r="H18" s="282" t="str">
        <f t="shared" si="9"/>
        <v/>
      </c>
      <c r="I18" s="377" t="str">
        <f t="shared" si="5"/>
        <v/>
      </c>
      <c r="J18" s="378" t="e">
        <f t="shared" si="6"/>
        <v>#VALUE!</v>
      </c>
      <c r="K18" s="378" t="e">
        <f t="shared" si="7"/>
        <v>#VALUE!</v>
      </c>
      <c r="L18" s="334"/>
      <c r="M18" s="336"/>
      <c r="N18" s="224"/>
      <c r="O18" s="219"/>
      <c r="P18" s="220"/>
      <c r="Q18" s="218"/>
      <c r="R18" s="218"/>
      <c r="S18" s="218"/>
      <c r="T18" s="218"/>
      <c r="U18" s="218"/>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row>
    <row r="19" spans="2:43" ht="20.100000000000001" customHeight="1">
      <c r="B19" s="164"/>
      <c r="C19" s="165"/>
      <c r="D19" s="168"/>
      <c r="E19" s="169" t="str">
        <f t="shared" si="2"/>
        <v/>
      </c>
      <c r="F19" s="186" t="str">
        <f t="shared" si="0"/>
        <v/>
      </c>
      <c r="G19" s="285" t="str">
        <f t="shared" si="8"/>
        <v/>
      </c>
      <c r="H19" s="282" t="str">
        <f t="shared" si="9"/>
        <v/>
      </c>
      <c r="I19" s="377" t="str">
        <f t="shared" si="5"/>
        <v/>
      </c>
      <c r="J19" s="378" t="e">
        <f t="shared" si="6"/>
        <v>#VALUE!</v>
      </c>
      <c r="K19" s="378" t="e">
        <f t="shared" si="7"/>
        <v>#VALUE!</v>
      </c>
      <c r="L19" s="334"/>
      <c r="M19" s="336"/>
    </row>
    <row r="20" spans="2:43" s="111" customFormat="1" ht="20.100000000000001" customHeight="1">
      <c r="B20" s="170"/>
      <c r="C20" s="165"/>
      <c r="D20" s="168"/>
      <c r="E20" s="169" t="str">
        <f t="shared" si="2"/>
        <v/>
      </c>
      <c r="F20" s="186" t="str">
        <f t="shared" si="0"/>
        <v/>
      </c>
      <c r="G20" s="285" t="str">
        <f t="shared" si="8"/>
        <v/>
      </c>
      <c r="H20" s="282" t="str">
        <f t="shared" si="9"/>
        <v/>
      </c>
      <c r="I20" s="377" t="str">
        <f t="shared" si="5"/>
        <v/>
      </c>
      <c r="J20" s="378" t="e">
        <f t="shared" si="6"/>
        <v>#VALUE!</v>
      </c>
      <c r="K20" s="378" t="e">
        <f t="shared" si="7"/>
        <v>#VALUE!</v>
      </c>
      <c r="L20" s="334"/>
      <c r="M20" s="336"/>
      <c r="N20" s="224"/>
      <c r="O20" s="219"/>
      <c r="P20" s="220"/>
      <c r="Q20" s="218"/>
      <c r="R20" s="218"/>
      <c r="S20" s="218"/>
      <c r="T20" s="218"/>
      <c r="U20" s="218"/>
      <c r="V20" s="218"/>
      <c r="W20" s="218"/>
      <c r="X20" s="218"/>
      <c r="Y20" s="218"/>
      <c r="Z20" s="218"/>
      <c r="AA20" s="218"/>
      <c r="AB20" s="218"/>
      <c r="AC20" s="218"/>
      <c r="AD20" s="218"/>
      <c r="AE20" s="218"/>
      <c r="AF20" s="218"/>
      <c r="AG20" s="218"/>
      <c r="AH20" s="218"/>
      <c r="AI20" s="218"/>
      <c r="AJ20" s="218"/>
      <c r="AK20" s="218"/>
      <c r="AL20" s="218"/>
      <c r="AM20" s="218"/>
      <c r="AN20" s="218"/>
      <c r="AO20" s="218"/>
      <c r="AP20" s="218"/>
      <c r="AQ20" s="218"/>
    </row>
    <row r="21" spans="2:43" s="111" customFormat="1" ht="20.100000000000001" customHeight="1" thickBot="1">
      <c r="B21" s="172"/>
      <c r="C21" s="173"/>
      <c r="D21" s="175"/>
      <c r="E21" s="176" t="str">
        <f t="shared" si="2"/>
        <v/>
      </c>
      <c r="F21" s="187" t="str">
        <f t="shared" si="0"/>
        <v/>
      </c>
      <c r="G21" s="284" t="str">
        <f t="shared" ref="G21" si="10">+IF(T21="","",IF(INT(T21),INT(T21),"0"))</f>
        <v/>
      </c>
      <c r="H21" s="283" t="str">
        <f t="shared" ref="H21" si="11">+IF(T21="","",IF(T21-INT(T21),T21-INT(T21),""))</f>
        <v/>
      </c>
      <c r="I21" s="381" t="str">
        <f t="shared" si="5"/>
        <v/>
      </c>
      <c r="J21" s="382" t="e">
        <f t="shared" si="6"/>
        <v>#VALUE!</v>
      </c>
      <c r="K21" s="382" t="e">
        <f t="shared" si="7"/>
        <v>#VALUE!</v>
      </c>
      <c r="L21" s="329"/>
      <c r="M21" s="331"/>
      <c r="N21" s="224"/>
      <c r="O21" s="219"/>
      <c r="P21" s="220"/>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row>
    <row r="22" spans="2:43" s="111" customFormat="1" ht="175.5" customHeight="1">
      <c r="B22" s="179"/>
      <c r="C22" s="180"/>
      <c r="D22" s="181"/>
      <c r="E22" s="182"/>
      <c r="F22" s="183"/>
      <c r="G22" s="182"/>
      <c r="H22" s="183"/>
      <c r="I22" s="182"/>
      <c r="J22" s="184"/>
      <c r="K22" s="184"/>
      <c r="L22" s="185"/>
      <c r="M22" s="185"/>
      <c r="N22" s="224"/>
      <c r="O22" s="219"/>
      <c r="P22" s="220"/>
      <c r="Q22" s="218"/>
      <c r="R22" s="218"/>
      <c r="S22" s="218"/>
      <c r="T22" s="218"/>
      <c r="U22" s="218"/>
      <c r="V22" s="218"/>
      <c r="W22" s="218"/>
      <c r="X22" s="218"/>
      <c r="Y22" s="218"/>
      <c r="Z22" s="218"/>
      <c r="AA22" s="218"/>
      <c r="AB22" s="218"/>
      <c r="AC22" s="218"/>
      <c r="AD22" s="218"/>
      <c r="AE22" s="218"/>
      <c r="AF22" s="218"/>
      <c r="AG22" s="218"/>
      <c r="AH22" s="218"/>
      <c r="AI22" s="218"/>
      <c r="AJ22" s="218"/>
      <c r="AK22" s="218"/>
      <c r="AL22" s="218"/>
      <c r="AM22" s="218"/>
      <c r="AN22" s="218"/>
      <c r="AO22" s="218"/>
      <c r="AP22" s="218"/>
      <c r="AQ22" s="218"/>
    </row>
    <row r="23" spans="2:43" s="111" customFormat="1" ht="15.75" customHeight="1">
      <c r="B23" s="114"/>
      <c r="C23" s="114"/>
      <c r="D23" s="115"/>
      <c r="E23" s="115"/>
      <c r="F23" s="116"/>
      <c r="G23" s="116"/>
      <c r="H23" s="116"/>
      <c r="I23" s="116"/>
      <c r="J23" s="116"/>
      <c r="K23" s="116"/>
      <c r="L23" s="116"/>
      <c r="M23" s="116"/>
      <c r="N23" s="224"/>
      <c r="O23" s="219"/>
      <c r="P23" s="220"/>
      <c r="Q23" s="218"/>
      <c r="R23" s="218"/>
      <c r="S23" s="218"/>
      <c r="T23" s="218"/>
      <c r="U23" s="218"/>
      <c r="V23" s="218"/>
      <c r="W23" s="218"/>
      <c r="X23" s="218"/>
      <c r="Y23" s="218"/>
      <c r="Z23" s="218"/>
      <c r="AA23" s="218"/>
      <c r="AB23" s="218"/>
      <c r="AC23" s="218"/>
      <c r="AD23" s="218"/>
      <c r="AE23" s="218"/>
      <c r="AF23" s="218"/>
      <c r="AG23" s="218"/>
      <c r="AH23" s="218"/>
      <c r="AI23" s="218"/>
      <c r="AJ23" s="218"/>
      <c r="AK23" s="218"/>
      <c r="AL23" s="218"/>
      <c r="AM23" s="218"/>
      <c r="AN23" s="218"/>
      <c r="AO23" s="218"/>
      <c r="AP23" s="218"/>
      <c r="AQ23" s="218"/>
    </row>
    <row r="24" spans="2:43" s="111" customFormat="1" ht="15.75" customHeight="1">
      <c r="B24" s="114"/>
      <c r="C24" s="114"/>
      <c r="D24" s="115"/>
      <c r="E24" s="115"/>
      <c r="F24" s="116"/>
      <c r="G24" s="116"/>
      <c r="H24" s="116"/>
      <c r="I24" s="116"/>
      <c r="J24" s="116"/>
      <c r="K24" s="116"/>
      <c r="L24" s="116"/>
      <c r="M24" s="116"/>
      <c r="N24" s="224"/>
      <c r="O24" s="219"/>
      <c r="P24" s="220"/>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8"/>
      <c r="AN24" s="218"/>
      <c r="AO24" s="218"/>
      <c r="AP24" s="218"/>
      <c r="AQ24" s="218"/>
    </row>
    <row r="25" spans="2:43" s="111" customFormat="1" ht="15.75" customHeight="1">
      <c r="B25" s="114"/>
      <c r="C25" s="151" t="str">
        <f>"様式１－"&amp;O25</f>
        <v>様式１－</v>
      </c>
      <c r="D25" s="115"/>
      <c r="E25" s="115"/>
      <c r="F25" s="116"/>
      <c r="G25" s="116"/>
      <c r="H25" s="116"/>
      <c r="I25" s="116"/>
      <c r="J25" s="116"/>
      <c r="K25" s="116"/>
      <c r="L25" s="116"/>
      <c r="M25" s="116"/>
      <c r="N25" s="224"/>
      <c r="O25" s="219"/>
      <c r="P25" s="220"/>
      <c r="Q25" s="218"/>
      <c r="R25" s="218"/>
      <c r="S25" s="218"/>
      <c r="T25" s="218"/>
      <c r="U25" s="218"/>
      <c r="V25" s="218"/>
      <c r="W25" s="218"/>
      <c r="X25" s="218"/>
      <c r="Y25" s="218"/>
      <c r="Z25" s="218"/>
      <c r="AA25" s="218"/>
      <c r="AB25" s="218"/>
      <c r="AC25" s="218"/>
      <c r="AD25" s="218"/>
      <c r="AE25" s="218"/>
      <c r="AF25" s="218"/>
      <c r="AG25" s="218"/>
      <c r="AH25" s="218"/>
      <c r="AI25" s="218"/>
      <c r="AJ25" s="218"/>
      <c r="AK25" s="218"/>
      <c r="AL25" s="218"/>
      <c r="AM25" s="218"/>
      <c r="AN25" s="218"/>
      <c r="AO25" s="218"/>
      <c r="AP25" s="218"/>
      <c r="AQ25" s="218"/>
    </row>
    <row r="26" spans="2:43" s="111" customFormat="1" ht="15.75" customHeight="1" thickBot="1">
      <c r="B26" s="114"/>
      <c r="C26" s="114"/>
      <c r="D26" s="115"/>
      <c r="E26" s="115"/>
      <c r="F26" s="116"/>
      <c r="G26" s="116"/>
      <c r="H26" s="116"/>
      <c r="I26" s="116"/>
      <c r="J26" s="116"/>
      <c r="K26" s="116"/>
      <c r="L26" s="116"/>
      <c r="M26" s="116"/>
      <c r="N26" s="224"/>
      <c r="O26" s="219"/>
      <c r="P26" s="220"/>
      <c r="Q26" s="218"/>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218"/>
      <c r="AO26" s="218"/>
      <c r="AP26" s="218"/>
      <c r="AQ26" s="218"/>
    </row>
    <row r="27" spans="2:43" customFormat="1" ht="34.5" customHeight="1" thickBot="1">
      <c r="B27" s="193"/>
      <c r="C27" s="226" t="str">
        <f>IF(O27="","","明　細　書　　【第 "&amp; MID(O27,MATCH(0,INDEX(ISERR(-MID(O27&amp;0,COLUMN(27:27),1))+0,0),),COUNT(INDEX(-MID(O27,COLUMN(27:27),1),0))) &amp;" 号】")</f>
        <v/>
      </c>
      <c r="D27" s="370" t="str">
        <f>"　　"&amp;IF(P27="","",P27)</f>
        <v>　　</v>
      </c>
      <c r="E27" s="370"/>
      <c r="F27" s="370"/>
      <c r="G27" s="370"/>
      <c r="H27" s="370"/>
      <c r="I27" s="370"/>
      <c r="J27" s="370"/>
      <c r="K27" s="370"/>
      <c r="L27" s="370"/>
      <c r="M27" s="371"/>
      <c r="N27" s="225"/>
      <c r="O27" s="222"/>
      <c r="P27" s="223"/>
      <c r="Q27" s="221"/>
      <c r="R27" s="221"/>
      <c r="S27" s="221"/>
      <c r="T27" s="221"/>
      <c r="U27" s="221"/>
      <c r="V27" s="221"/>
      <c r="W27" s="221"/>
      <c r="X27" s="221"/>
      <c r="Y27" s="218"/>
      <c r="Z27" s="221"/>
      <c r="AA27" s="221"/>
      <c r="AB27" s="221"/>
      <c r="AC27" s="221"/>
      <c r="AD27" s="221"/>
      <c r="AE27" s="221"/>
      <c r="AF27" s="221"/>
      <c r="AG27" s="221"/>
      <c r="AH27" s="221"/>
      <c r="AI27" s="221"/>
      <c r="AJ27" s="221"/>
      <c r="AK27" s="221"/>
      <c r="AL27" s="221"/>
      <c r="AM27" s="221"/>
      <c r="AN27" s="221"/>
      <c r="AO27" s="221"/>
      <c r="AP27" s="221"/>
      <c r="AQ27" s="221"/>
    </row>
    <row r="28" spans="2:43" customFormat="1" ht="20.100000000000001" customHeight="1">
      <c r="B28" s="190"/>
      <c r="C28" s="191" t="s">
        <v>310</v>
      </c>
      <c r="D28" s="192" t="s">
        <v>260</v>
      </c>
      <c r="E28" s="372" t="s">
        <v>262</v>
      </c>
      <c r="F28" s="373"/>
      <c r="G28" s="372" t="s">
        <v>176</v>
      </c>
      <c r="H28" s="374"/>
      <c r="I28" s="372" t="s">
        <v>177</v>
      </c>
      <c r="J28" s="373"/>
      <c r="K28" s="374"/>
      <c r="L28" s="375" t="s">
        <v>204</v>
      </c>
      <c r="M28" s="376"/>
      <c r="N28" s="225"/>
      <c r="O28" s="222"/>
      <c r="P28" s="223"/>
      <c r="Q28" s="221"/>
      <c r="R28" s="221"/>
      <c r="S28" s="221"/>
      <c r="T28" s="221"/>
      <c r="U28" s="221"/>
      <c r="V28" s="221"/>
      <c r="W28" s="221"/>
      <c r="X28" s="221"/>
      <c r="Y28" s="218"/>
      <c r="Z28" s="221"/>
      <c r="AA28" s="221"/>
      <c r="AB28" s="221"/>
      <c r="AC28" s="221"/>
      <c r="AD28" s="221"/>
      <c r="AE28" s="221"/>
      <c r="AF28" s="221"/>
      <c r="AG28" s="221"/>
      <c r="AH28" s="221"/>
      <c r="AI28" s="221"/>
      <c r="AJ28" s="221"/>
      <c r="AK28" s="221"/>
      <c r="AL28" s="221"/>
      <c r="AM28" s="221"/>
      <c r="AN28" s="221"/>
      <c r="AO28" s="221"/>
      <c r="AP28" s="221"/>
      <c r="AQ28" s="221"/>
    </row>
    <row r="29" spans="2:43" ht="20.100000000000001" customHeight="1">
      <c r="B29" s="164"/>
      <c r="C29" s="227"/>
      <c r="D29" s="188"/>
      <c r="E29" s="189" t="str">
        <f t="shared" ref="E29:E43" si="12">+IF(R29="",IF(W29=2,"1",""),IF(INT(R29),INT(R29),"0"))</f>
        <v/>
      </c>
      <c r="F29" s="183" t="str">
        <f t="shared" ref="F29:F43" si="13">+IF(R29="","",IF(R29-INT(R29),R29-INT(R29),""))</f>
        <v/>
      </c>
      <c r="G29" s="189" t="str">
        <f t="shared" ref="G29:G43" si="14">+IF(T29="","",IF(INT(T29),INT(T29),"0"))</f>
        <v/>
      </c>
      <c r="H29" s="183" t="str">
        <f>+IF(T29="","",IF(T29-INT(T29),T29-INT(T29),""))</f>
        <v/>
      </c>
      <c r="I29" s="377" t="str">
        <f>IF(R29="","",ROUND(+INT(R29*T29),0))</f>
        <v/>
      </c>
      <c r="J29" s="378" t="e">
        <f>ROUND(IF(P29="","",+INT(P29*Q29)),0)</f>
        <v>#VALUE!</v>
      </c>
      <c r="K29" s="378" t="e">
        <f>ROUND(IF(Q29="","",+INT(Q29*R29)),0)</f>
        <v>#VALUE!</v>
      </c>
      <c r="L29" s="379"/>
      <c r="M29" s="380"/>
    </row>
    <row r="30" spans="2:43" s="111" customFormat="1" ht="20.100000000000001" customHeight="1">
      <c r="B30" s="164"/>
      <c r="C30" s="227"/>
      <c r="D30" s="168"/>
      <c r="E30" s="169" t="str">
        <f t="shared" si="12"/>
        <v/>
      </c>
      <c r="F30" s="186" t="str">
        <f t="shared" si="13"/>
        <v/>
      </c>
      <c r="G30" s="169" t="str">
        <f t="shared" si="14"/>
        <v/>
      </c>
      <c r="H30" s="177" t="str">
        <f t="shared" ref="H30:H43" si="15">+IF(T30="","",IF(T30-INT(T30),T30-INT(T30),""))</f>
        <v/>
      </c>
      <c r="I30" s="377" t="str">
        <f t="shared" ref="I30:I43" si="16">IF(R30="","",ROUND(+INT(R30*T30),0))</f>
        <v/>
      </c>
      <c r="J30" s="378" t="e">
        <f t="shared" ref="J30:J43" si="17">ROUND(IF(P30="","",+INT(P30*Q30)),0)</f>
        <v>#VALUE!</v>
      </c>
      <c r="K30" s="378" t="e">
        <f t="shared" ref="K30:K43" si="18">ROUND(IF(Q30="","",+INT(Q30*R30)),0)</f>
        <v>#VALUE!</v>
      </c>
      <c r="L30" s="334"/>
      <c r="M30" s="336"/>
      <c r="N30" s="224"/>
      <c r="O30" s="219"/>
      <c r="P30" s="220"/>
      <c r="Q30" s="218"/>
      <c r="R30" s="218"/>
      <c r="S30" s="218"/>
      <c r="T30" s="218"/>
      <c r="U30" s="218"/>
      <c r="V30" s="218"/>
      <c r="W30" s="218"/>
      <c r="X30" s="218"/>
      <c r="Y30" s="218"/>
      <c r="Z30" s="218"/>
      <c r="AA30" s="218"/>
      <c r="AB30" s="218"/>
      <c r="AC30" s="218"/>
      <c r="AD30" s="218"/>
      <c r="AE30" s="218"/>
      <c r="AF30" s="218"/>
      <c r="AG30" s="218"/>
      <c r="AH30" s="218"/>
      <c r="AI30" s="218"/>
      <c r="AJ30" s="218"/>
      <c r="AK30" s="218"/>
      <c r="AL30" s="218"/>
      <c r="AM30" s="218"/>
      <c r="AN30" s="218"/>
      <c r="AO30" s="218"/>
      <c r="AP30" s="218"/>
      <c r="AQ30" s="218"/>
    </row>
    <row r="31" spans="2:43" s="111" customFormat="1" ht="20.100000000000001" customHeight="1">
      <c r="B31" s="170"/>
      <c r="C31" s="227"/>
      <c r="D31" s="168"/>
      <c r="E31" s="169" t="str">
        <f t="shared" si="12"/>
        <v/>
      </c>
      <c r="F31" s="186" t="str">
        <f t="shared" si="13"/>
        <v/>
      </c>
      <c r="G31" s="169" t="str">
        <f t="shared" si="14"/>
        <v/>
      </c>
      <c r="H31" s="177" t="str">
        <f t="shared" si="15"/>
        <v/>
      </c>
      <c r="I31" s="377" t="str">
        <f t="shared" si="16"/>
        <v/>
      </c>
      <c r="J31" s="378" t="e">
        <f t="shared" si="17"/>
        <v>#VALUE!</v>
      </c>
      <c r="K31" s="378" t="e">
        <f t="shared" si="18"/>
        <v>#VALUE!</v>
      </c>
      <c r="L31" s="334"/>
      <c r="M31" s="336"/>
      <c r="N31" s="224"/>
      <c r="O31" s="219"/>
      <c r="P31" s="220"/>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row>
    <row r="32" spans="2:43" s="111" customFormat="1" ht="20.100000000000001" customHeight="1">
      <c r="B32" s="170"/>
      <c r="C32" s="227"/>
      <c r="D32" s="168"/>
      <c r="E32" s="169" t="str">
        <f t="shared" si="12"/>
        <v/>
      </c>
      <c r="F32" s="186" t="str">
        <f t="shared" si="13"/>
        <v/>
      </c>
      <c r="G32" s="169" t="str">
        <f t="shared" si="14"/>
        <v/>
      </c>
      <c r="H32" s="177" t="str">
        <f t="shared" si="15"/>
        <v/>
      </c>
      <c r="I32" s="377" t="str">
        <f t="shared" si="16"/>
        <v/>
      </c>
      <c r="J32" s="378" t="e">
        <f t="shared" si="17"/>
        <v>#VALUE!</v>
      </c>
      <c r="K32" s="378" t="e">
        <f t="shared" si="18"/>
        <v>#VALUE!</v>
      </c>
      <c r="L32" s="334"/>
      <c r="M32" s="336"/>
      <c r="N32" s="224"/>
      <c r="O32" s="219"/>
      <c r="P32" s="220"/>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row>
    <row r="33" spans="2:43" s="111" customFormat="1" ht="20.100000000000001" customHeight="1">
      <c r="B33" s="170"/>
      <c r="C33" s="227"/>
      <c r="D33" s="168"/>
      <c r="E33" s="169" t="str">
        <f t="shared" si="12"/>
        <v/>
      </c>
      <c r="F33" s="186" t="str">
        <f t="shared" si="13"/>
        <v/>
      </c>
      <c r="G33" s="169" t="str">
        <f t="shared" si="14"/>
        <v/>
      </c>
      <c r="H33" s="177" t="str">
        <f t="shared" si="15"/>
        <v/>
      </c>
      <c r="I33" s="377" t="str">
        <f t="shared" si="16"/>
        <v/>
      </c>
      <c r="J33" s="378" t="e">
        <f t="shared" si="17"/>
        <v>#VALUE!</v>
      </c>
      <c r="K33" s="378" t="e">
        <f t="shared" si="18"/>
        <v>#VALUE!</v>
      </c>
      <c r="L33" s="334"/>
      <c r="M33" s="336"/>
      <c r="N33" s="224"/>
      <c r="O33" s="219"/>
      <c r="P33" s="220"/>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row>
    <row r="34" spans="2:43" s="111" customFormat="1" ht="20.100000000000001" customHeight="1">
      <c r="B34" s="170"/>
      <c r="C34" s="227"/>
      <c r="D34" s="168"/>
      <c r="E34" s="169" t="str">
        <f t="shared" si="12"/>
        <v/>
      </c>
      <c r="F34" s="186" t="str">
        <f t="shared" si="13"/>
        <v/>
      </c>
      <c r="G34" s="169" t="str">
        <f t="shared" si="14"/>
        <v/>
      </c>
      <c r="H34" s="177" t="str">
        <f t="shared" si="15"/>
        <v/>
      </c>
      <c r="I34" s="377" t="str">
        <f t="shared" si="16"/>
        <v/>
      </c>
      <c r="J34" s="378" t="e">
        <f t="shared" si="17"/>
        <v>#VALUE!</v>
      </c>
      <c r="K34" s="378" t="e">
        <f t="shared" si="18"/>
        <v>#VALUE!</v>
      </c>
      <c r="L34" s="334"/>
      <c r="M34" s="336"/>
      <c r="N34" s="224"/>
      <c r="O34" s="219"/>
      <c r="P34" s="220"/>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row>
    <row r="35" spans="2:43" s="111" customFormat="1" ht="20.100000000000001" customHeight="1">
      <c r="B35" s="170"/>
      <c r="C35" s="227"/>
      <c r="D35" s="168"/>
      <c r="E35" s="169" t="str">
        <f t="shared" si="12"/>
        <v/>
      </c>
      <c r="F35" s="186" t="str">
        <f t="shared" si="13"/>
        <v/>
      </c>
      <c r="G35" s="169" t="str">
        <f t="shared" si="14"/>
        <v/>
      </c>
      <c r="H35" s="177" t="str">
        <f t="shared" si="15"/>
        <v/>
      </c>
      <c r="I35" s="377" t="str">
        <f t="shared" si="16"/>
        <v/>
      </c>
      <c r="J35" s="378" t="e">
        <f t="shared" si="17"/>
        <v>#VALUE!</v>
      </c>
      <c r="K35" s="378" t="e">
        <f t="shared" si="18"/>
        <v>#VALUE!</v>
      </c>
      <c r="L35" s="334"/>
      <c r="M35" s="336"/>
      <c r="N35" s="224"/>
      <c r="O35" s="219"/>
      <c r="P35" s="220"/>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row>
    <row r="36" spans="2:43" ht="20.100000000000001" customHeight="1">
      <c r="B36" s="164"/>
      <c r="C36" s="227"/>
      <c r="D36" s="168"/>
      <c r="E36" s="169" t="str">
        <f t="shared" si="12"/>
        <v/>
      </c>
      <c r="F36" s="186" t="str">
        <f t="shared" si="13"/>
        <v/>
      </c>
      <c r="G36" s="169" t="str">
        <f t="shared" si="14"/>
        <v/>
      </c>
      <c r="H36" s="177" t="str">
        <f t="shared" si="15"/>
        <v/>
      </c>
      <c r="I36" s="377" t="str">
        <f t="shared" si="16"/>
        <v/>
      </c>
      <c r="J36" s="378" t="e">
        <f t="shared" si="17"/>
        <v>#VALUE!</v>
      </c>
      <c r="K36" s="378" t="e">
        <f t="shared" si="18"/>
        <v>#VALUE!</v>
      </c>
      <c r="L36" s="334"/>
      <c r="M36" s="336"/>
    </row>
    <row r="37" spans="2:43" s="111" customFormat="1" ht="20.100000000000001" customHeight="1">
      <c r="B37" s="164"/>
      <c r="C37" s="227"/>
      <c r="D37" s="168"/>
      <c r="E37" s="169" t="str">
        <f t="shared" si="12"/>
        <v/>
      </c>
      <c r="F37" s="186" t="str">
        <f t="shared" si="13"/>
        <v/>
      </c>
      <c r="G37" s="169" t="str">
        <f t="shared" si="14"/>
        <v/>
      </c>
      <c r="H37" s="177" t="str">
        <f t="shared" si="15"/>
        <v/>
      </c>
      <c r="I37" s="377" t="str">
        <f t="shared" si="16"/>
        <v/>
      </c>
      <c r="J37" s="378" t="e">
        <f t="shared" si="17"/>
        <v>#VALUE!</v>
      </c>
      <c r="K37" s="378" t="e">
        <f t="shared" si="18"/>
        <v>#VALUE!</v>
      </c>
      <c r="L37" s="334"/>
      <c r="M37" s="336"/>
      <c r="N37" s="224"/>
      <c r="O37" s="219"/>
      <c r="P37" s="220"/>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row>
    <row r="38" spans="2:43" s="111" customFormat="1" ht="20.100000000000001" customHeight="1">
      <c r="B38" s="170"/>
      <c r="C38" s="227"/>
      <c r="D38" s="168"/>
      <c r="E38" s="169" t="str">
        <f t="shared" si="12"/>
        <v/>
      </c>
      <c r="F38" s="186" t="str">
        <f t="shared" si="13"/>
        <v/>
      </c>
      <c r="G38" s="169" t="str">
        <f t="shared" si="14"/>
        <v/>
      </c>
      <c r="H38" s="177" t="str">
        <f t="shared" si="15"/>
        <v/>
      </c>
      <c r="I38" s="377" t="str">
        <f t="shared" si="16"/>
        <v/>
      </c>
      <c r="J38" s="378" t="e">
        <f t="shared" si="17"/>
        <v>#VALUE!</v>
      </c>
      <c r="K38" s="378" t="e">
        <f t="shared" si="18"/>
        <v>#VALUE!</v>
      </c>
      <c r="L38" s="334"/>
      <c r="M38" s="336"/>
      <c r="N38" s="224"/>
      <c r="O38" s="219"/>
      <c r="P38" s="220"/>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row>
    <row r="39" spans="2:43" s="111" customFormat="1" ht="20.100000000000001" customHeight="1">
      <c r="B39" s="170"/>
      <c r="C39" s="227"/>
      <c r="D39" s="168"/>
      <c r="E39" s="169" t="str">
        <f t="shared" si="12"/>
        <v/>
      </c>
      <c r="F39" s="186" t="str">
        <f t="shared" si="13"/>
        <v/>
      </c>
      <c r="G39" s="169" t="str">
        <f t="shared" si="14"/>
        <v/>
      </c>
      <c r="H39" s="177" t="str">
        <f t="shared" si="15"/>
        <v/>
      </c>
      <c r="I39" s="377" t="str">
        <f t="shared" si="16"/>
        <v/>
      </c>
      <c r="J39" s="378" t="e">
        <f t="shared" si="17"/>
        <v>#VALUE!</v>
      </c>
      <c r="K39" s="378" t="e">
        <f t="shared" si="18"/>
        <v>#VALUE!</v>
      </c>
      <c r="L39" s="334"/>
      <c r="M39" s="336"/>
      <c r="N39" s="224"/>
      <c r="O39" s="219"/>
      <c r="P39" s="220"/>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row>
    <row r="40" spans="2:43" s="111" customFormat="1" ht="20.100000000000001" customHeight="1">
      <c r="B40" s="170"/>
      <c r="C40" s="227"/>
      <c r="D40" s="168"/>
      <c r="E40" s="169" t="str">
        <f t="shared" si="12"/>
        <v/>
      </c>
      <c r="F40" s="186" t="str">
        <f t="shared" si="13"/>
        <v/>
      </c>
      <c r="G40" s="169" t="str">
        <f t="shared" si="14"/>
        <v/>
      </c>
      <c r="H40" s="177" t="str">
        <f t="shared" si="15"/>
        <v/>
      </c>
      <c r="I40" s="377" t="str">
        <f t="shared" si="16"/>
        <v/>
      </c>
      <c r="J40" s="378" t="e">
        <f t="shared" si="17"/>
        <v>#VALUE!</v>
      </c>
      <c r="K40" s="378" t="e">
        <f t="shared" si="18"/>
        <v>#VALUE!</v>
      </c>
      <c r="L40" s="334"/>
      <c r="M40" s="336"/>
      <c r="N40" s="224"/>
      <c r="O40" s="219"/>
      <c r="P40" s="220"/>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row>
    <row r="41" spans="2:43" ht="20.100000000000001" customHeight="1">
      <c r="B41" s="164"/>
      <c r="C41" s="227"/>
      <c r="D41" s="168"/>
      <c r="E41" s="169" t="str">
        <f t="shared" si="12"/>
        <v/>
      </c>
      <c r="F41" s="186" t="str">
        <f t="shared" si="13"/>
        <v/>
      </c>
      <c r="G41" s="169" t="str">
        <f t="shared" si="14"/>
        <v/>
      </c>
      <c r="H41" s="177" t="str">
        <f t="shared" si="15"/>
        <v/>
      </c>
      <c r="I41" s="377" t="str">
        <f t="shared" si="16"/>
        <v/>
      </c>
      <c r="J41" s="378" t="e">
        <f t="shared" si="17"/>
        <v>#VALUE!</v>
      </c>
      <c r="K41" s="378" t="e">
        <f t="shared" si="18"/>
        <v>#VALUE!</v>
      </c>
      <c r="L41" s="334"/>
      <c r="M41" s="336"/>
    </row>
    <row r="42" spans="2:43" s="111" customFormat="1" ht="20.100000000000001" customHeight="1">
      <c r="B42" s="170"/>
      <c r="C42" s="227"/>
      <c r="D42" s="168"/>
      <c r="E42" s="169" t="str">
        <f t="shared" si="12"/>
        <v/>
      </c>
      <c r="F42" s="186" t="str">
        <f t="shared" si="13"/>
        <v/>
      </c>
      <c r="G42" s="169" t="str">
        <f t="shared" si="14"/>
        <v/>
      </c>
      <c r="H42" s="177" t="str">
        <f t="shared" si="15"/>
        <v/>
      </c>
      <c r="I42" s="377" t="str">
        <f t="shared" si="16"/>
        <v/>
      </c>
      <c r="J42" s="378" t="e">
        <f t="shared" si="17"/>
        <v>#VALUE!</v>
      </c>
      <c r="K42" s="378" t="e">
        <f t="shared" si="18"/>
        <v>#VALUE!</v>
      </c>
      <c r="L42" s="334"/>
      <c r="M42" s="336"/>
      <c r="N42" s="224"/>
      <c r="O42" s="219"/>
      <c r="P42" s="220"/>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row>
    <row r="43" spans="2:43" s="111" customFormat="1" ht="20.100000000000001" customHeight="1" thickBot="1">
      <c r="B43" s="172"/>
      <c r="C43" s="228"/>
      <c r="D43" s="175"/>
      <c r="E43" s="176" t="str">
        <f t="shared" si="12"/>
        <v/>
      </c>
      <c r="F43" s="187" t="str">
        <f t="shared" si="13"/>
        <v/>
      </c>
      <c r="G43" s="176" t="str">
        <f t="shared" si="14"/>
        <v/>
      </c>
      <c r="H43" s="178" t="str">
        <f t="shared" si="15"/>
        <v/>
      </c>
      <c r="I43" s="381" t="str">
        <f t="shared" si="16"/>
        <v/>
      </c>
      <c r="J43" s="382" t="e">
        <f t="shared" si="17"/>
        <v>#VALUE!</v>
      </c>
      <c r="K43" s="382" t="e">
        <f t="shared" si="18"/>
        <v>#VALUE!</v>
      </c>
      <c r="L43" s="329"/>
      <c r="M43" s="331"/>
      <c r="N43" s="224"/>
      <c r="O43" s="219"/>
      <c r="P43" s="220"/>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row>
    <row r="44" spans="2:43" s="111" customFormat="1" ht="175.5" customHeight="1">
      <c r="B44" s="179"/>
      <c r="C44" s="180"/>
      <c r="D44" s="181"/>
      <c r="E44" s="182"/>
      <c r="F44" s="183"/>
      <c r="G44" s="182"/>
      <c r="H44" s="183"/>
      <c r="I44" s="182"/>
      <c r="J44" s="184"/>
      <c r="K44" s="184"/>
      <c r="L44" s="185"/>
      <c r="M44" s="185"/>
      <c r="N44" s="224"/>
      <c r="O44" s="219"/>
      <c r="P44" s="220"/>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row>
  </sheetData>
  <mergeCells count="70">
    <mergeCell ref="I43:K43"/>
    <mergeCell ref="L43:M43"/>
    <mergeCell ref="I41:K41"/>
    <mergeCell ref="L41:M41"/>
    <mergeCell ref="I42:K42"/>
    <mergeCell ref="L42:M42"/>
    <mergeCell ref="I39:K39"/>
    <mergeCell ref="L39:M39"/>
    <mergeCell ref="I40:K40"/>
    <mergeCell ref="L40:M40"/>
    <mergeCell ref="I37:K37"/>
    <mergeCell ref="L37:M37"/>
    <mergeCell ref="I38:K38"/>
    <mergeCell ref="L38:M38"/>
    <mergeCell ref="I35:K35"/>
    <mergeCell ref="L35:M35"/>
    <mergeCell ref="I36:K36"/>
    <mergeCell ref="L36:M36"/>
    <mergeCell ref="I33:K33"/>
    <mergeCell ref="L33:M33"/>
    <mergeCell ref="I34:K34"/>
    <mergeCell ref="L34:M34"/>
    <mergeCell ref="I32:K32"/>
    <mergeCell ref="L32:M32"/>
    <mergeCell ref="I29:K29"/>
    <mergeCell ref="L29:M29"/>
    <mergeCell ref="I30:K30"/>
    <mergeCell ref="L30:M30"/>
    <mergeCell ref="E28:F28"/>
    <mergeCell ref="G28:H28"/>
    <mergeCell ref="I28:K28"/>
    <mergeCell ref="L28:M28"/>
    <mergeCell ref="I31:K31"/>
    <mergeCell ref="L31:M31"/>
    <mergeCell ref="I21:K21"/>
    <mergeCell ref="L21:M21"/>
    <mergeCell ref="I20:K20"/>
    <mergeCell ref="L20:M20"/>
    <mergeCell ref="I18:K18"/>
    <mergeCell ref="L18:M18"/>
    <mergeCell ref="I19:K19"/>
    <mergeCell ref="L19:M19"/>
    <mergeCell ref="I17:K17"/>
    <mergeCell ref="L17:M17"/>
    <mergeCell ref="I14:K14"/>
    <mergeCell ref="L14:M14"/>
    <mergeCell ref="I15:K15"/>
    <mergeCell ref="L15:M15"/>
    <mergeCell ref="I8:K8"/>
    <mergeCell ref="L8:M8"/>
    <mergeCell ref="I9:K9"/>
    <mergeCell ref="L9:M9"/>
    <mergeCell ref="I16:K16"/>
    <mergeCell ref="L16:M16"/>
    <mergeCell ref="D5:M5"/>
    <mergeCell ref="D27:M27"/>
    <mergeCell ref="E6:F6"/>
    <mergeCell ref="G6:H6"/>
    <mergeCell ref="I6:K6"/>
    <mergeCell ref="L6:M6"/>
    <mergeCell ref="I12:K12"/>
    <mergeCell ref="L12:M12"/>
    <mergeCell ref="I13:K13"/>
    <mergeCell ref="L13:M13"/>
    <mergeCell ref="I7:K7"/>
    <mergeCell ref="L7:M7"/>
    <mergeCell ref="I10:K10"/>
    <mergeCell ref="L10:M10"/>
    <mergeCell ref="I11:K11"/>
    <mergeCell ref="L11:M11"/>
  </mergeCells>
  <phoneticPr fontId="2"/>
  <pageMargins left="0" right="0" top="0.59055118110236227" bottom="0" header="0.31496062992125984" footer="0"/>
  <pageSetup paperSize="9" orientation="landscape" r:id="rId1"/>
  <headerFooter alignWithMargins="0">
    <oddFooter>&amp;C&amp;P/&amp;N</oddFooter>
  </headerFooter>
  <rowBreaks count="1" manualBreakCount="1">
    <brk id="22"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工種別内訳表定義</vt:lpstr>
      <vt:lpstr>内訳表定義</vt:lpstr>
      <vt:lpstr>単価表定義</vt:lpstr>
      <vt:lpstr>帳票イメージ工種別内訳</vt:lpstr>
      <vt:lpstr>帳票イメージ</vt:lpstr>
      <vt:lpstr>単価表定義!Print_Area</vt:lpstr>
      <vt:lpstr>帳票イメージ!Print_Area</vt:lpstr>
      <vt:lpstr>帳票イメージ工種別内訳!Print_Area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水馬　久司</dc:creator>
  <cp:lastModifiedBy>島田 典枝</cp:lastModifiedBy>
  <cp:lastPrinted>2012-06-19T01:56:01Z</cp:lastPrinted>
  <dcterms:created xsi:type="dcterms:W3CDTF">2001-12-08T17:30:14Z</dcterms:created>
  <dcterms:modified xsi:type="dcterms:W3CDTF">2012-06-26T07:08:48Z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完了日">
    <vt:lpwstr>2012/06/26</vt:lpwstr>
  </property>
</Properties>
</file>