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5330" windowHeight="4530" tabRatio="696" activeTab="4"/>
  </bookViews>
  <sheets>
    <sheet name="工種別内訳表定義" sheetId="12" r:id="rId1"/>
    <sheet name="内訳表定義" sheetId="29" r:id="rId2"/>
    <sheet name="単価表定義" sheetId="30" r:id="rId3"/>
    <sheet name="帳票イメージ工種別内訳" sheetId="13" r:id="rId4"/>
    <sheet name="帳票イメージ" sheetId="23" r:id="rId5"/>
  </sheets>
  <definedNames>
    <definedName name="_xlnm.Print_Area" localSheetId="2">単価表定義!$S$2:$AA$45</definedName>
    <definedName name="_xlnm.Print_Area" localSheetId="4">帳票イメージ!$A$1:$M$86</definedName>
    <definedName name="_xlnm.Print_Area" localSheetId="3">帳票イメージ工種別内訳!$A$1:$AK$43</definedName>
  </definedNames>
  <calcPr calcId="125725"/>
</workbook>
</file>

<file path=xl/calcChain.xml><?xml version="1.0" encoding="utf-8"?>
<calcChain xmlns="http://schemas.openxmlformats.org/spreadsheetml/2006/main">
  <c r="I10" i="23"/>
  <c r="I11"/>
  <c r="I12"/>
  <c r="I13"/>
  <c r="I14"/>
  <c r="I15"/>
  <c r="I16"/>
  <c r="I17"/>
  <c r="I18"/>
  <c r="I19"/>
  <c r="I20"/>
  <c r="I21"/>
  <c r="I22"/>
  <c r="I23"/>
  <c r="I24"/>
  <c r="I25"/>
  <c r="I26"/>
  <c r="I27"/>
  <c r="I28"/>
  <c r="I29"/>
  <c r="I30"/>
  <c r="I31"/>
  <c r="I32"/>
  <c r="I33"/>
  <c r="I34"/>
  <c r="I35"/>
  <c r="I36"/>
  <c r="I37"/>
  <c r="I38"/>
  <c r="I39"/>
  <c r="I40"/>
  <c r="I41"/>
  <c r="I42"/>
  <c r="I8"/>
  <c r="I9"/>
  <c r="I7"/>
  <c r="E53"/>
  <c r="F53"/>
  <c r="E54"/>
  <c r="F54"/>
  <c r="E55"/>
  <c r="F55"/>
  <c r="E56"/>
  <c r="F56"/>
  <c r="E57"/>
  <c r="F57"/>
  <c r="E58"/>
  <c r="F58"/>
  <c r="E59"/>
  <c r="F59"/>
  <c r="E60"/>
  <c r="F60"/>
  <c r="E61"/>
  <c r="F61"/>
  <c r="E62"/>
  <c r="F62"/>
  <c r="E63"/>
  <c r="F63"/>
  <c r="E64"/>
  <c r="F64"/>
  <c r="E65"/>
  <c r="F65"/>
  <c r="E66"/>
  <c r="F66"/>
  <c r="E67"/>
  <c r="F67"/>
  <c r="E68"/>
  <c r="F68"/>
  <c r="E69"/>
  <c r="F69"/>
  <c r="E70"/>
  <c r="F70"/>
  <c r="E71"/>
  <c r="F71"/>
  <c r="E72"/>
  <c r="F72"/>
  <c r="E73"/>
  <c r="F73"/>
  <c r="E74"/>
  <c r="F74"/>
  <c r="E75"/>
  <c r="F75"/>
  <c r="E76"/>
  <c r="F76"/>
  <c r="E77"/>
  <c r="F77"/>
  <c r="E78"/>
  <c r="F78"/>
  <c r="E79"/>
  <c r="F79"/>
  <c r="E80"/>
  <c r="F80"/>
  <c r="E81"/>
  <c r="F81"/>
  <c r="E82"/>
  <c r="F82"/>
  <c r="E83"/>
  <c r="F83"/>
  <c r="E84"/>
  <c r="F84"/>
  <c r="E85"/>
  <c r="F85"/>
  <c r="F51"/>
  <c r="F52"/>
  <c r="F50"/>
  <c r="R51"/>
  <c r="R52"/>
  <c r="R53"/>
  <c r="R54"/>
  <c r="R55"/>
  <c r="R56"/>
  <c r="R57"/>
  <c r="R58"/>
  <c r="R59"/>
  <c r="R60"/>
  <c r="R61"/>
  <c r="R62"/>
  <c r="R63"/>
  <c r="R64"/>
  <c r="R65"/>
  <c r="R66"/>
  <c r="R67"/>
  <c r="R68"/>
  <c r="R69"/>
  <c r="R70"/>
  <c r="R71"/>
  <c r="R72"/>
  <c r="R73"/>
  <c r="R74"/>
  <c r="R75"/>
  <c r="R76"/>
  <c r="R77"/>
  <c r="R78"/>
  <c r="R79"/>
  <c r="R80"/>
  <c r="R81"/>
  <c r="R82"/>
  <c r="R83"/>
  <c r="R84"/>
  <c r="R85"/>
  <c r="R50"/>
  <c r="E10"/>
  <c r="F10"/>
  <c r="E11"/>
  <c r="F11"/>
  <c r="E12"/>
  <c r="F12"/>
  <c r="E13"/>
  <c r="F13"/>
  <c r="E14"/>
  <c r="F14"/>
  <c r="E15"/>
  <c r="F15"/>
  <c r="E16"/>
  <c r="F16"/>
  <c r="E17"/>
  <c r="F17"/>
  <c r="E18"/>
  <c r="F18"/>
  <c r="E19"/>
  <c r="F19"/>
  <c r="E20"/>
  <c r="F20"/>
  <c r="E21"/>
  <c r="F21"/>
  <c r="E22"/>
  <c r="F22"/>
  <c r="E23"/>
  <c r="F23"/>
  <c r="E24"/>
  <c r="F24"/>
  <c r="E25"/>
  <c r="F25"/>
  <c r="E26"/>
  <c r="F26"/>
  <c r="E27"/>
  <c r="F27"/>
  <c r="E28"/>
  <c r="F28"/>
  <c r="E29"/>
  <c r="F29"/>
  <c r="E30"/>
  <c r="F30"/>
  <c r="E31"/>
  <c r="F31"/>
  <c r="E32"/>
  <c r="F32"/>
  <c r="E33"/>
  <c r="F33"/>
  <c r="E34"/>
  <c r="F34"/>
  <c r="E35"/>
  <c r="F35"/>
  <c r="E36"/>
  <c r="F36"/>
  <c r="E37"/>
  <c r="F37"/>
  <c r="E38"/>
  <c r="F38"/>
  <c r="E39"/>
  <c r="F39"/>
  <c r="E40"/>
  <c r="F40"/>
  <c r="E41"/>
  <c r="F41"/>
  <c r="E42"/>
  <c r="F42"/>
  <c r="F8"/>
  <c r="F9"/>
  <c r="F7"/>
  <c r="E9"/>
  <c r="E7"/>
  <c r="E8"/>
  <c r="K60"/>
  <c r="K72"/>
  <c r="K84"/>
  <c r="I53"/>
  <c r="I54"/>
  <c r="I55"/>
  <c r="I56"/>
  <c r="I57"/>
  <c r="I58"/>
  <c r="I59"/>
  <c r="I60"/>
  <c r="I61"/>
  <c r="I62"/>
  <c r="I63"/>
  <c r="I64"/>
  <c r="I65"/>
  <c r="I66"/>
  <c r="I67"/>
  <c r="I68"/>
  <c r="I69"/>
  <c r="I70"/>
  <c r="I71"/>
  <c r="I72"/>
  <c r="I73"/>
  <c r="I74"/>
  <c r="I75"/>
  <c r="I76"/>
  <c r="I77"/>
  <c r="I78"/>
  <c r="I79"/>
  <c r="I80"/>
  <c r="I81"/>
  <c r="I82"/>
  <c r="I83"/>
  <c r="I84"/>
  <c r="I85"/>
  <c r="E51"/>
  <c r="E52"/>
  <c r="I51"/>
  <c r="I52"/>
  <c r="I50"/>
  <c r="E50"/>
  <c r="K81"/>
  <c r="K78"/>
  <c r="K75"/>
  <c r="K69"/>
  <c r="K66"/>
  <c r="K63"/>
  <c r="K57"/>
  <c r="K54"/>
  <c r="K51"/>
  <c r="K47"/>
  <c r="I62" i="12"/>
  <c r="G7" i="23"/>
  <c r="H7"/>
  <c r="G8"/>
  <c r="H8"/>
  <c r="G9"/>
  <c r="H9"/>
  <c r="G10"/>
  <c r="H10"/>
  <c r="G11"/>
  <c r="H11"/>
  <c r="G12"/>
  <c r="H12"/>
  <c r="G13"/>
  <c r="H13"/>
  <c r="G14"/>
  <c r="H14"/>
  <c r="G15"/>
  <c r="H15"/>
  <c r="G16"/>
  <c r="H16"/>
  <c r="G17"/>
  <c r="H17"/>
  <c r="G18"/>
  <c r="H18"/>
  <c r="G19"/>
  <c r="H19"/>
  <c r="G20"/>
  <c r="H20"/>
  <c r="G21"/>
  <c r="H21"/>
  <c r="G22"/>
  <c r="H22"/>
  <c r="G23"/>
  <c r="H23"/>
  <c r="G24"/>
  <c r="H24"/>
  <c r="G25"/>
  <c r="H25"/>
  <c r="G26"/>
  <c r="H26"/>
  <c r="G27"/>
  <c r="H27"/>
  <c r="G28"/>
  <c r="H28"/>
  <c r="G29"/>
  <c r="H29"/>
  <c r="G30"/>
  <c r="H30"/>
  <c r="G31"/>
  <c r="H31"/>
  <c r="G32"/>
  <c r="H32"/>
  <c r="G33"/>
  <c r="H33"/>
  <c r="G34"/>
  <c r="H34"/>
  <c r="G35"/>
  <c r="H35"/>
  <c r="G36"/>
  <c r="H36"/>
  <c r="G37"/>
  <c r="H37"/>
  <c r="G38"/>
  <c r="H38"/>
  <c r="G39"/>
  <c r="H39"/>
  <c r="G40"/>
  <c r="H40"/>
  <c r="G41"/>
  <c r="H41"/>
  <c r="G42"/>
  <c r="H42"/>
  <c r="G50"/>
  <c r="H50"/>
  <c r="G51"/>
  <c r="H51"/>
  <c r="G52"/>
  <c r="H52"/>
  <c r="G53"/>
  <c r="H53"/>
  <c r="G54"/>
  <c r="H54"/>
  <c r="G55"/>
  <c r="H55"/>
  <c r="G56"/>
  <c r="H56"/>
  <c r="G57"/>
  <c r="H57"/>
  <c r="G58"/>
  <c r="H58"/>
  <c r="G59"/>
  <c r="H59"/>
  <c r="G60"/>
  <c r="H60"/>
  <c r="G61"/>
  <c r="H61"/>
  <c r="G62"/>
  <c r="H62"/>
  <c r="G63"/>
  <c r="H63"/>
  <c r="G64"/>
  <c r="H64"/>
  <c r="G65"/>
  <c r="H65"/>
  <c r="G66"/>
  <c r="H66"/>
  <c r="G67"/>
  <c r="H67"/>
  <c r="G68"/>
  <c r="H68"/>
  <c r="G69"/>
  <c r="H69"/>
  <c r="G70"/>
  <c r="H70"/>
  <c r="G71"/>
  <c r="H71"/>
  <c r="G72"/>
  <c r="H72"/>
  <c r="G73"/>
  <c r="H73"/>
  <c r="G74"/>
  <c r="H74"/>
  <c r="G75"/>
  <c r="H75"/>
  <c r="G76"/>
  <c r="H76"/>
  <c r="G77"/>
  <c r="H77"/>
  <c r="G78"/>
  <c r="H78"/>
  <c r="G79"/>
  <c r="H79"/>
  <c r="G80"/>
  <c r="H80"/>
  <c r="G81"/>
  <c r="H81"/>
  <c r="G82"/>
  <c r="H82"/>
  <c r="G83"/>
  <c r="H83"/>
  <c r="G84"/>
  <c r="H84"/>
  <c r="G85"/>
  <c r="H85"/>
  <c r="B8" i="13"/>
  <c r="C8"/>
  <c r="D8"/>
  <c r="E8"/>
  <c r="F8"/>
  <c r="AG8"/>
  <c r="T9"/>
  <c r="V9"/>
  <c r="X9"/>
  <c r="Y9"/>
  <c r="AB9"/>
  <c r="AC9"/>
  <c r="B11"/>
  <c r="C11"/>
  <c r="D11"/>
  <c r="E11"/>
  <c r="F11"/>
  <c r="AG11"/>
  <c r="T12"/>
  <c r="V12"/>
  <c r="X12"/>
  <c r="Y12"/>
  <c r="AB12"/>
  <c r="AC12"/>
  <c r="B14"/>
  <c r="C14"/>
  <c r="D14"/>
  <c r="E14"/>
  <c r="F14"/>
  <c r="AG14"/>
  <c r="T15"/>
  <c r="V15"/>
  <c r="X15"/>
  <c r="Y15"/>
  <c r="AB15"/>
  <c r="AC15"/>
  <c r="B17"/>
  <c r="C17"/>
  <c r="D17"/>
  <c r="E17"/>
  <c r="F17"/>
  <c r="AG17"/>
  <c r="T18"/>
  <c r="V18"/>
  <c r="X18"/>
  <c r="Y18"/>
  <c r="AB18"/>
  <c r="AC18"/>
  <c r="B20"/>
  <c r="C20"/>
  <c r="D20"/>
  <c r="E20"/>
  <c r="F20"/>
  <c r="AG20"/>
  <c r="T21"/>
  <c r="V21"/>
  <c r="X21"/>
  <c r="Y21"/>
  <c r="AB21"/>
  <c r="AC21"/>
  <c r="B23"/>
  <c r="C23"/>
  <c r="D23"/>
  <c r="E23"/>
  <c r="F23"/>
  <c r="AG23"/>
  <c r="T24"/>
  <c r="V24"/>
  <c r="X24"/>
  <c r="Y24"/>
  <c r="AB24"/>
  <c r="AC24"/>
  <c r="B26"/>
  <c r="C26"/>
  <c r="D26"/>
  <c r="E26"/>
  <c r="F26"/>
  <c r="AG26"/>
  <c r="T27"/>
  <c r="V27"/>
  <c r="X27"/>
  <c r="Y27"/>
  <c r="AB27"/>
  <c r="AC27"/>
  <c r="B29"/>
  <c r="C29"/>
  <c r="D29"/>
  <c r="E29"/>
  <c r="F29"/>
  <c r="AG29"/>
  <c r="T30"/>
  <c r="V30"/>
  <c r="X30"/>
  <c r="Y30"/>
  <c r="AB30"/>
  <c r="AC30"/>
  <c r="B32"/>
  <c r="C32"/>
  <c r="D32"/>
  <c r="E32"/>
  <c r="F32"/>
  <c r="AG32"/>
  <c r="T33"/>
  <c r="V33"/>
  <c r="X33"/>
  <c r="Y33"/>
  <c r="AB33"/>
  <c r="AC33"/>
  <c r="B35"/>
  <c r="C35"/>
  <c r="D35"/>
  <c r="E35"/>
  <c r="F35"/>
  <c r="AG35"/>
  <c r="T36"/>
  <c r="V36"/>
  <c r="X36"/>
  <c r="Y36"/>
  <c r="AB36"/>
  <c r="AC36"/>
  <c r="B38"/>
  <c r="C38"/>
  <c r="D38"/>
  <c r="E38"/>
  <c r="F38"/>
  <c r="AG38"/>
  <c r="T39"/>
  <c r="V39"/>
  <c r="X39"/>
  <c r="Y39"/>
  <c r="AB39"/>
  <c r="AC39"/>
  <c r="B41"/>
  <c r="C41"/>
  <c r="D41"/>
  <c r="E41"/>
  <c r="F41"/>
  <c r="AG41"/>
  <c r="T42"/>
  <c r="V42"/>
  <c r="X42"/>
  <c r="Y42"/>
  <c r="AB42"/>
  <c r="AC42"/>
</calcChain>
</file>

<file path=xl/sharedStrings.xml><?xml version="1.0" encoding="utf-8"?>
<sst xmlns="http://schemas.openxmlformats.org/spreadsheetml/2006/main" count="816" uniqueCount="391">
  <si>
    <t>項目名</t>
    <rPh sb="0" eb="2">
      <t>コウモク</t>
    </rPh>
    <rPh sb="2" eb="3">
      <t>メイ</t>
    </rPh>
    <phoneticPr fontId="2"/>
  </si>
  <si>
    <t>内訳表</t>
    <rPh sb="0" eb="2">
      <t>ウチワケ</t>
    </rPh>
    <rPh sb="2" eb="3">
      <t>ヒョウ</t>
    </rPh>
    <phoneticPr fontId="2"/>
  </si>
  <si>
    <t>表示幅</t>
    <rPh sb="0" eb="3">
      <t>ヒョウジハバ</t>
    </rPh>
    <phoneticPr fontId="2"/>
  </si>
  <si>
    <t>ヘダー</t>
    <phoneticPr fontId="2"/>
  </si>
  <si>
    <t>名称1</t>
    <rPh sb="0" eb="2">
      <t>メイショウ</t>
    </rPh>
    <phoneticPr fontId="2"/>
  </si>
  <si>
    <t>名称2</t>
    <rPh sb="0" eb="2">
      <t>メイショウ</t>
    </rPh>
    <phoneticPr fontId="2"/>
  </si>
  <si>
    <t>規格1</t>
    <rPh sb="0" eb="2">
      <t>キカク</t>
    </rPh>
    <phoneticPr fontId="2"/>
  </si>
  <si>
    <t>規格2</t>
    <rPh sb="0" eb="2">
      <t>キカク</t>
    </rPh>
    <phoneticPr fontId="2"/>
  </si>
  <si>
    <t>数量1</t>
    <rPh sb="0" eb="2">
      <t>スウリョウ</t>
    </rPh>
    <phoneticPr fontId="2"/>
  </si>
  <si>
    <t>数量2</t>
    <rPh sb="0" eb="2">
      <t>スウリョウ</t>
    </rPh>
    <phoneticPr fontId="2"/>
  </si>
  <si>
    <t>単位1</t>
    <rPh sb="0" eb="2">
      <t>タンイ</t>
    </rPh>
    <phoneticPr fontId="2"/>
  </si>
  <si>
    <t>単位2</t>
    <rPh sb="0" eb="2">
      <t>タンイ</t>
    </rPh>
    <phoneticPr fontId="2"/>
  </si>
  <si>
    <t>単価1</t>
    <rPh sb="0" eb="2">
      <t>タンカ</t>
    </rPh>
    <phoneticPr fontId="2"/>
  </si>
  <si>
    <t>単価2</t>
    <rPh sb="0" eb="2">
      <t>タンカ</t>
    </rPh>
    <phoneticPr fontId="2"/>
  </si>
  <si>
    <t>金額1</t>
    <rPh sb="0" eb="2">
      <t>キンガク</t>
    </rPh>
    <phoneticPr fontId="2"/>
  </si>
  <si>
    <t>金額2</t>
    <rPh sb="0" eb="2">
      <t>キンガク</t>
    </rPh>
    <phoneticPr fontId="2"/>
  </si>
  <si>
    <t>明細</t>
    <rPh sb="0" eb="2">
      <t>メイサイ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</si>
  <si>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</si>
  <si>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</si>
  <si>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</si>
  <si>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</si>
  <si>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</si>
  <si>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</si>
  <si>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</si>
  <si>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</si>
  <si>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</si>
  <si>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</si>
  <si>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</si>
  <si>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</si>
  <si>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</si>
  <si>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</si>
  <si>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</si>
  <si>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</si>
  <si>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</si>
  <si>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</si>
  <si>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</si>
  <si>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</si>
  <si>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</si>
  <si>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</si>
  <si>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X</t>
    <phoneticPr fontId="2"/>
  </si>
  <si>
    <t>Y</t>
    <phoneticPr fontId="2"/>
  </si>
  <si>
    <t>Z</t>
    <phoneticPr fontId="2"/>
  </si>
  <si>
    <t>W</t>
    <phoneticPr fontId="2"/>
  </si>
  <si>
    <t>コード</t>
    <phoneticPr fontId="2"/>
  </si>
  <si>
    <t>明細予備情報1</t>
    <rPh sb="0" eb="2">
      <t>メイサイ</t>
    </rPh>
    <rPh sb="2" eb="4">
      <t>ヨビ</t>
    </rPh>
    <rPh sb="4" eb="6">
      <t>ジョウホウ</t>
    </rPh>
    <phoneticPr fontId="2"/>
  </si>
  <si>
    <t>明細予備情報2</t>
    <rPh sb="0" eb="2">
      <t>メイサイ</t>
    </rPh>
    <rPh sb="2" eb="4">
      <t>ヨビ</t>
    </rPh>
    <rPh sb="4" eb="6">
      <t>ジョウホウ</t>
    </rPh>
    <phoneticPr fontId="2"/>
  </si>
  <si>
    <t>種目1</t>
    <rPh sb="0" eb="2">
      <t>シュモク</t>
    </rPh>
    <phoneticPr fontId="2"/>
  </si>
  <si>
    <t>形状寸法1</t>
    <rPh sb="0" eb="2">
      <t>ケイジョウ</t>
    </rPh>
    <rPh sb="2" eb="4">
      <t>スンポウ</t>
    </rPh>
    <phoneticPr fontId="2"/>
  </si>
  <si>
    <t>数字</t>
    <rPh sb="0" eb="2">
      <t>スウジ</t>
    </rPh>
    <phoneticPr fontId="2"/>
  </si>
  <si>
    <t>×</t>
    <phoneticPr fontId="2"/>
  </si>
  <si>
    <t>○</t>
    <phoneticPr fontId="2"/>
  </si>
  <si>
    <t>×</t>
    <phoneticPr fontId="2"/>
  </si>
  <si>
    <t>特殊な処理</t>
    <rPh sb="0" eb="2">
      <t>トクシュ</t>
    </rPh>
    <rPh sb="3" eb="5">
      <t>ショリ</t>
    </rPh>
    <phoneticPr fontId="2"/>
  </si>
  <si>
    <t>特殊な処理の説明</t>
    <rPh sb="0" eb="2">
      <t>トクシュ</t>
    </rPh>
    <rPh sb="3" eb="5">
      <t>ショリ</t>
    </rPh>
    <rPh sb="6" eb="8">
      <t>セツメイ</t>
    </rPh>
    <phoneticPr fontId="2"/>
  </si>
  <si>
    <t>当初１又は変更２どちらかを表示</t>
    <rPh sb="0" eb="2">
      <t>トウショ</t>
    </rPh>
    <rPh sb="3" eb="4">
      <t>マタ</t>
    </rPh>
    <rPh sb="5" eb="7">
      <t>ヘンコウ</t>
    </rPh>
    <rPh sb="13" eb="15">
      <t>ヒョウジ</t>
    </rPh>
    <phoneticPr fontId="2"/>
  </si>
  <si>
    <t>付け替えが行われているときこれを適用。コードと明細予備情報のセルの指定が必要</t>
  </si>
  <si>
    <t>付け替えが行われているときこれを適用。コードと明細予備情報のセルの指定が必要</t>
    <rPh sb="0" eb="1">
      <t>ツ</t>
    </rPh>
    <rPh sb="2" eb="3">
      <t>カ</t>
    </rPh>
    <rPh sb="5" eb="6">
      <t>オコナ</t>
    </rPh>
    <rPh sb="16" eb="18">
      <t>テキヨウ</t>
    </rPh>
    <rPh sb="23" eb="25">
      <t>メイサイ</t>
    </rPh>
    <rPh sb="25" eb="27">
      <t>ヨビ</t>
    </rPh>
    <rPh sb="27" eb="29">
      <t>ジョウホウ</t>
    </rPh>
    <rPh sb="33" eb="35">
      <t>シテイ</t>
    </rPh>
    <rPh sb="36" eb="38">
      <t>ヒツヨウ</t>
    </rPh>
    <phoneticPr fontId="2"/>
  </si>
  <si>
    <t>ヘダーコード項目の指定に必要な項目</t>
    <rPh sb="6" eb="8">
      <t>コウモク</t>
    </rPh>
    <rPh sb="9" eb="11">
      <t>シテイ</t>
    </rPh>
    <rPh sb="12" eb="14">
      <t>ヒツヨウ</t>
    </rPh>
    <rPh sb="15" eb="17">
      <t>コウモク</t>
    </rPh>
    <phoneticPr fontId="2"/>
  </si>
  <si>
    <t>書出シート名</t>
    <rPh sb="0" eb="2">
      <t>カキダ</t>
    </rPh>
    <rPh sb="5" eb="6">
      <t>メイ</t>
    </rPh>
    <phoneticPr fontId="2"/>
  </si>
  <si>
    <t>作成シート名</t>
    <rPh sb="0" eb="2">
      <t>サクセイ</t>
    </rPh>
    <rPh sb="5" eb="6">
      <t>メイ</t>
    </rPh>
    <phoneticPr fontId="2"/>
  </si>
  <si>
    <t>値</t>
    <rPh sb="0" eb="1">
      <t>アタイ</t>
    </rPh>
    <phoneticPr fontId="2"/>
  </si>
  <si>
    <t>１明細当りの行数</t>
    <rPh sb="1" eb="3">
      <t>メイサイ</t>
    </rPh>
    <rPh sb="3" eb="4">
      <t>アタ</t>
    </rPh>
    <rPh sb="6" eb="8">
      <t>ギョウスウ</t>
    </rPh>
    <phoneticPr fontId="2"/>
  </si>
  <si>
    <t>ヘダーの行数</t>
    <rPh sb="4" eb="6">
      <t>ギョウスウ</t>
    </rPh>
    <phoneticPr fontId="2"/>
  </si>
  <si>
    <t>フッターの行数</t>
    <rPh sb="5" eb="7">
      <t>ギョウスウ</t>
    </rPh>
    <phoneticPr fontId="2"/>
  </si>
  <si>
    <t>内訳表</t>
    <phoneticPr fontId="2"/>
  </si>
  <si>
    <t>１ページの明細行数</t>
    <rPh sb="5" eb="7">
      <t>メイサイ</t>
    </rPh>
    <rPh sb="7" eb="9">
      <t>ギョウスウ</t>
    </rPh>
    <phoneticPr fontId="2"/>
  </si>
  <si>
    <t>※セルの開始位置は固定です。注意してください。</t>
    <rPh sb="4" eb="6">
      <t>カイシ</t>
    </rPh>
    <rPh sb="6" eb="8">
      <t>イチ</t>
    </rPh>
    <rPh sb="9" eb="11">
      <t>コテイ</t>
    </rPh>
    <rPh sb="14" eb="16">
      <t>チュウイ</t>
    </rPh>
    <phoneticPr fontId="2"/>
  </si>
  <si>
    <t>帳票イメージシート名</t>
  </si>
  <si>
    <t>帳票イメージ範囲</t>
  </si>
  <si>
    <t>帳票イメージ</t>
  </si>
  <si>
    <t>行</t>
    <rPh sb="0" eb="1">
      <t>ギョウ</t>
    </rPh>
    <phoneticPr fontId="2"/>
  </si>
  <si>
    <t>行の高さ</t>
    <rPh sb="0" eb="1">
      <t>ギョウ</t>
    </rPh>
    <rPh sb="2" eb="3">
      <t>タカ</t>
    </rPh>
    <phoneticPr fontId="2"/>
  </si>
  <si>
    <t>１または２</t>
  </si>
  <si>
    <t>フッター項目は表題として扱います</t>
    <rPh sb="4" eb="6">
      <t>コウモク</t>
    </rPh>
    <rPh sb="7" eb="9">
      <t>ヒョウダイ</t>
    </rPh>
    <rPh sb="12" eb="13">
      <t>アツカ</t>
    </rPh>
    <phoneticPr fontId="2"/>
  </si>
  <si>
    <t>ヘダー開始列</t>
    <rPh sb="3" eb="5">
      <t>カイシ</t>
    </rPh>
    <rPh sb="5" eb="6">
      <t>レツ</t>
    </rPh>
    <phoneticPr fontId="2"/>
  </si>
  <si>
    <t>明細開始列</t>
    <rPh sb="0" eb="2">
      <t>メイサイ</t>
    </rPh>
    <rPh sb="2" eb="4">
      <t>カイシ</t>
    </rPh>
    <rPh sb="4" eb="5">
      <t>レツ</t>
    </rPh>
    <phoneticPr fontId="2"/>
  </si>
  <si>
    <t>A</t>
    <phoneticPr fontId="2"/>
  </si>
  <si>
    <t>書出しシートヘダー項目の書出し列</t>
    <rPh sb="0" eb="2">
      <t>カキダ</t>
    </rPh>
    <rPh sb="9" eb="11">
      <t>コウモク</t>
    </rPh>
    <rPh sb="12" eb="14">
      <t>カキダ</t>
    </rPh>
    <rPh sb="15" eb="16">
      <t>レツ</t>
    </rPh>
    <phoneticPr fontId="2"/>
  </si>
  <si>
    <t>書出しシート明細項目の書出し列</t>
    <rPh sb="6" eb="8">
      <t>メイサイ</t>
    </rPh>
    <phoneticPr fontId="2"/>
  </si>
  <si>
    <t>ｺｰﾄﾞ1</t>
    <phoneticPr fontId="2"/>
  </si>
  <si>
    <t>ｺｰﾄﾞ2</t>
    <phoneticPr fontId="2"/>
  </si>
  <si>
    <t>ｺｰﾄﾞ1</t>
    <phoneticPr fontId="2"/>
  </si>
  <si>
    <t>コード+表内ページ</t>
    <rPh sb="4" eb="6">
      <t>ヒョウナイ</t>
    </rPh>
    <phoneticPr fontId="2"/>
  </si>
  <si>
    <t>計算は、イメージの式を使用します。合計は明細合計行を作ります</t>
    <rPh sb="0" eb="2">
      <t>ケイサン</t>
    </rPh>
    <rPh sb="9" eb="10">
      <t>シキ</t>
    </rPh>
    <rPh sb="11" eb="13">
      <t>シヨウ</t>
    </rPh>
    <rPh sb="17" eb="19">
      <t>ゴウケイ</t>
    </rPh>
    <rPh sb="20" eb="22">
      <t>メイサイ</t>
    </rPh>
    <rPh sb="22" eb="24">
      <t>ゴウケイ</t>
    </rPh>
    <rPh sb="24" eb="25">
      <t>ギョウ</t>
    </rPh>
    <rPh sb="26" eb="27">
      <t>ツク</t>
    </rPh>
    <phoneticPr fontId="2"/>
  </si>
  <si>
    <t>計算+変更合計</t>
    <rPh sb="0" eb="2">
      <t>ケイサン</t>
    </rPh>
    <rPh sb="3" eb="5">
      <t>ヘンコウ</t>
    </rPh>
    <rPh sb="5" eb="7">
      <t>ゴウケイ</t>
    </rPh>
    <phoneticPr fontId="2"/>
  </si>
  <si>
    <t>文字列</t>
    <rPh sb="0" eb="3">
      <t>モジレツ</t>
    </rPh>
    <phoneticPr fontId="2"/>
  </si>
  <si>
    <t>文字列合計</t>
    <rPh sb="0" eb="3">
      <t>モジレツ</t>
    </rPh>
    <rPh sb="3" eb="5">
      <t>ゴウケイ</t>
    </rPh>
    <phoneticPr fontId="2"/>
  </si>
  <si>
    <t>合計行に任意の文字列を表示します。文字列はエクセル側の項目名が採用されます</t>
    <rPh sb="0" eb="2">
      <t>ゴウケイ</t>
    </rPh>
    <rPh sb="2" eb="3">
      <t>ギョウ</t>
    </rPh>
    <rPh sb="4" eb="6">
      <t>ニンイ</t>
    </rPh>
    <rPh sb="7" eb="10">
      <t>モジレツ</t>
    </rPh>
    <rPh sb="11" eb="13">
      <t>ヒョウジ</t>
    </rPh>
    <rPh sb="17" eb="20">
      <t>モジレツ</t>
    </rPh>
    <rPh sb="25" eb="26">
      <t>ガワ</t>
    </rPh>
    <rPh sb="27" eb="29">
      <t>コウモク</t>
    </rPh>
    <rPh sb="29" eb="30">
      <t>メイ</t>
    </rPh>
    <rPh sb="31" eb="33">
      <t>サイヨウ</t>
    </rPh>
    <phoneticPr fontId="2"/>
  </si>
  <si>
    <t>単価表</t>
    <rPh sb="0" eb="2">
      <t>タンカ</t>
    </rPh>
    <phoneticPr fontId="2"/>
  </si>
  <si>
    <t>表題数量1</t>
    <rPh sb="0" eb="2">
      <t>ヒョウダイ</t>
    </rPh>
    <rPh sb="2" eb="4">
      <t>スウリョウ</t>
    </rPh>
    <phoneticPr fontId="2"/>
  </si>
  <si>
    <t>表題数量2</t>
    <rPh sb="0" eb="2">
      <t>ヒョウダイ</t>
    </rPh>
    <rPh sb="2" eb="4">
      <t>スウリョウ</t>
    </rPh>
    <phoneticPr fontId="2"/>
  </si>
  <si>
    <t>表末行数</t>
    <rPh sb="0" eb="1">
      <t>ヒョウ</t>
    </rPh>
    <rPh sb="1" eb="2">
      <t>マツ</t>
    </rPh>
    <rPh sb="2" eb="4">
      <t>ギョウスウ</t>
    </rPh>
    <phoneticPr fontId="2"/>
  </si>
  <si>
    <t>表末単位当り 有:1 無:0</t>
    <rPh sb="0" eb="1">
      <t>ヒョウ</t>
    </rPh>
    <rPh sb="1" eb="2">
      <t>マツ</t>
    </rPh>
    <rPh sb="2" eb="4">
      <t>タンイ</t>
    </rPh>
    <rPh sb="4" eb="5">
      <t>アタ</t>
    </rPh>
    <rPh sb="7" eb="8">
      <t>ア</t>
    </rPh>
    <rPh sb="11" eb="12">
      <t>ナ</t>
    </rPh>
    <phoneticPr fontId="2"/>
  </si>
  <si>
    <t>工種別内訳表</t>
    <rPh sb="0" eb="1">
      <t>コウ</t>
    </rPh>
    <rPh sb="1" eb="3">
      <t>シュベツ</t>
    </rPh>
    <rPh sb="3" eb="5">
      <t>ウチワケ</t>
    </rPh>
    <rPh sb="5" eb="6">
      <t>ヒョウ</t>
    </rPh>
    <phoneticPr fontId="2"/>
  </si>
  <si>
    <t>計算+当初合計</t>
    <rPh sb="0" eb="2">
      <t>ケイサン</t>
    </rPh>
    <rPh sb="3" eb="5">
      <t>トウショ</t>
    </rPh>
    <rPh sb="5" eb="7">
      <t>ゴウケイ</t>
    </rPh>
    <phoneticPr fontId="2"/>
  </si>
  <si>
    <t>当初単価</t>
    <rPh sb="0" eb="2">
      <t>トウショ</t>
    </rPh>
    <rPh sb="2" eb="4">
      <t>タンカ</t>
    </rPh>
    <phoneticPr fontId="2"/>
  </si>
  <si>
    <t>変更単価</t>
    <rPh sb="0" eb="2">
      <t>ヘンコウ</t>
    </rPh>
    <rPh sb="2" eb="4">
      <t>タンカ</t>
    </rPh>
    <phoneticPr fontId="2"/>
  </si>
  <si>
    <t>明細区分1</t>
    <rPh sb="0" eb="2">
      <t>メイサイ</t>
    </rPh>
    <rPh sb="2" eb="4">
      <t>クブン</t>
    </rPh>
    <phoneticPr fontId="2"/>
  </si>
  <si>
    <t>明細区分2</t>
    <rPh sb="0" eb="2">
      <t>メイサイ</t>
    </rPh>
    <rPh sb="2" eb="4">
      <t>クブン</t>
    </rPh>
    <phoneticPr fontId="2"/>
  </si>
  <si>
    <t>※コード項目は必ず先頭に置いてください.</t>
    <rPh sb="4" eb="6">
      <t>コウモク</t>
    </rPh>
    <rPh sb="7" eb="8">
      <t>カナラ</t>
    </rPh>
    <rPh sb="9" eb="11">
      <t>セントウ</t>
    </rPh>
    <rPh sb="12" eb="13">
      <t>オ</t>
    </rPh>
    <phoneticPr fontId="2"/>
  </si>
  <si>
    <t>明細　工種別内訳は表題項目がないので注意！</t>
    <rPh sb="0" eb="2">
      <t>メイサイ</t>
    </rPh>
    <rPh sb="3" eb="4">
      <t>コウ</t>
    </rPh>
    <rPh sb="4" eb="6">
      <t>シュベツ</t>
    </rPh>
    <rPh sb="6" eb="8">
      <t>ウチワケ</t>
    </rPh>
    <rPh sb="9" eb="11">
      <t>ヒョウダイ</t>
    </rPh>
    <rPh sb="11" eb="13">
      <t>コウモク</t>
    </rPh>
    <rPh sb="18" eb="20">
      <t>チュウイ</t>
    </rPh>
    <phoneticPr fontId="2"/>
  </si>
  <si>
    <t>1工種別内訳ファイル書出</t>
    <phoneticPr fontId="2"/>
  </si>
  <si>
    <t>3全表形式ファイル書出</t>
  </si>
  <si>
    <t>C</t>
    <phoneticPr fontId="2"/>
  </si>
  <si>
    <t>T</t>
    <phoneticPr fontId="2"/>
  </si>
  <si>
    <t>単価表</t>
    <rPh sb="0" eb="2">
      <t>タンカ</t>
    </rPh>
    <rPh sb="2" eb="3">
      <t>ヒョウ</t>
    </rPh>
    <phoneticPr fontId="2"/>
  </si>
  <si>
    <t>※セルの開始位置は固定です。注意してください。　入力は白抜きの項目のみです。ヘダー、明細項目で行数が足りない場合は追加してください。</t>
    <rPh sb="4" eb="6">
      <t>カイシ</t>
    </rPh>
    <rPh sb="6" eb="8">
      <t>イチ</t>
    </rPh>
    <rPh sb="9" eb="11">
      <t>コテイ</t>
    </rPh>
    <rPh sb="14" eb="16">
      <t>チュウイ</t>
    </rPh>
    <rPh sb="24" eb="26">
      <t>ニュウリョク</t>
    </rPh>
    <rPh sb="27" eb="29">
      <t>シロヌ</t>
    </rPh>
    <rPh sb="31" eb="33">
      <t>コウモク</t>
    </rPh>
    <rPh sb="42" eb="44">
      <t>メイサイ</t>
    </rPh>
    <rPh sb="44" eb="46">
      <t>コウモク</t>
    </rPh>
    <rPh sb="47" eb="49">
      <t>ギョウスウ</t>
    </rPh>
    <rPh sb="50" eb="51">
      <t>タ</t>
    </rPh>
    <rPh sb="54" eb="56">
      <t>バアイ</t>
    </rPh>
    <rPh sb="57" eb="59">
      <t>ツイカ</t>
    </rPh>
    <phoneticPr fontId="2"/>
  </si>
  <si>
    <t>書出しデータ</t>
    <rPh sb="0" eb="2">
      <t>カキダ</t>
    </rPh>
    <phoneticPr fontId="2"/>
  </si>
  <si>
    <t>帳票イメージ</t>
    <rPh sb="0" eb="2">
      <t>チョウヒョウ</t>
    </rPh>
    <phoneticPr fontId="2"/>
  </si>
  <si>
    <t>規格</t>
    <rPh sb="0" eb="2">
      <t>キカク</t>
    </rPh>
    <phoneticPr fontId="2"/>
  </si>
  <si>
    <t>単価表名</t>
    <rPh sb="0" eb="2">
      <t>タンカ</t>
    </rPh>
    <rPh sb="2" eb="3">
      <t>ヒョウ</t>
    </rPh>
    <rPh sb="3" eb="4">
      <t>メイ</t>
    </rPh>
    <phoneticPr fontId="2"/>
  </si>
  <si>
    <t>算定数量</t>
    <rPh sb="0" eb="2">
      <t>サンテイ</t>
    </rPh>
    <rPh sb="2" eb="4">
      <t>スウリョウ</t>
    </rPh>
    <phoneticPr fontId="2"/>
  </si>
  <si>
    <t>算定単位</t>
    <rPh sb="0" eb="2">
      <t>サンテイ</t>
    </rPh>
    <rPh sb="2" eb="4">
      <t>タンイ</t>
    </rPh>
    <phoneticPr fontId="2"/>
  </si>
  <si>
    <t>明細項目の指定に必要な項目</t>
    <rPh sb="0" eb="2">
      <t>メイサイ</t>
    </rPh>
    <rPh sb="2" eb="4">
      <t>コウモク</t>
    </rPh>
    <rPh sb="5" eb="7">
      <t>シテイ</t>
    </rPh>
    <rPh sb="8" eb="10">
      <t>ヒツヨウ</t>
    </rPh>
    <rPh sb="11" eb="13">
      <t>コウモク</t>
    </rPh>
    <phoneticPr fontId="2"/>
  </si>
  <si>
    <t>計</t>
    <rPh sb="0" eb="1">
      <t>ケイ</t>
    </rPh>
    <phoneticPr fontId="2"/>
  </si>
  <si>
    <t>１または２</t>
    <phoneticPr fontId="2"/>
  </si>
  <si>
    <t>階層の深さ</t>
    <rPh sb="0" eb="2">
      <t>カイソウ</t>
    </rPh>
    <rPh sb="3" eb="4">
      <t>フカ</t>
    </rPh>
    <phoneticPr fontId="2"/>
  </si>
  <si>
    <t>AS</t>
    <phoneticPr fontId="2"/>
  </si>
  <si>
    <t>フッター項目は表題として扱います　行数がマイナスの場合は、先頭ページ</t>
    <rPh sb="4" eb="6">
      <t>コウモク</t>
    </rPh>
    <rPh sb="7" eb="9">
      <t>ヒョウダイ</t>
    </rPh>
    <rPh sb="12" eb="13">
      <t>アツカ</t>
    </rPh>
    <rPh sb="17" eb="19">
      <t>ギョウスウ</t>
    </rPh>
    <rPh sb="25" eb="27">
      <t>バアイ</t>
    </rPh>
    <rPh sb="29" eb="31">
      <t>セントウ</t>
    </rPh>
    <phoneticPr fontId="2"/>
  </si>
  <si>
    <t>1頁目帳票イメージ範囲</t>
    <rPh sb="1" eb="2">
      <t>ページ</t>
    </rPh>
    <rPh sb="2" eb="3">
      <t>メ</t>
    </rPh>
    <rPh sb="3" eb="5">
      <t>チョウヒョウ</t>
    </rPh>
    <rPh sb="9" eb="11">
      <t>ハンイ</t>
    </rPh>
    <phoneticPr fontId="2"/>
  </si>
  <si>
    <t>1頁目１ページの明細行数</t>
    <rPh sb="1" eb="3">
      <t>ページメ</t>
    </rPh>
    <rPh sb="8" eb="10">
      <t>メイサイ</t>
    </rPh>
    <rPh sb="10" eb="12">
      <t>ギョウスウ</t>
    </rPh>
    <phoneticPr fontId="2"/>
  </si>
  <si>
    <t>コード表示区分</t>
    <rPh sb="3" eb="5">
      <t>ヒョウジ</t>
    </rPh>
    <rPh sb="5" eb="7">
      <t>クブン</t>
    </rPh>
    <phoneticPr fontId="2"/>
  </si>
  <si>
    <t>環境版区分</t>
    <rPh sb="0" eb="2">
      <t>カンキョウ</t>
    </rPh>
    <rPh sb="2" eb="3">
      <t>バン</t>
    </rPh>
    <rPh sb="3" eb="5">
      <t>クブン</t>
    </rPh>
    <phoneticPr fontId="2"/>
  </si>
  <si>
    <t>×</t>
    <phoneticPr fontId="2"/>
  </si>
  <si>
    <t>値の数値によって02列(B列)目以降の列の結合をします。前半02は、開始列、後の06対照列数
例　階層の深さ3のときE,F,G,H列の結合
　　階層の深さ0のとき　B,C,D,E,F,G,Hの列の結合　</t>
    <rPh sb="0" eb="1">
      <t>アタイ</t>
    </rPh>
    <rPh sb="2" eb="4">
      <t>スウチ</t>
    </rPh>
    <rPh sb="10" eb="11">
      <t>レツ</t>
    </rPh>
    <rPh sb="13" eb="14">
      <t>レツ</t>
    </rPh>
    <rPh sb="15" eb="16">
      <t>メ</t>
    </rPh>
    <rPh sb="16" eb="18">
      <t>イコウ</t>
    </rPh>
    <rPh sb="19" eb="20">
      <t>レツ</t>
    </rPh>
    <rPh sb="21" eb="23">
      <t>ケツゴウ</t>
    </rPh>
    <rPh sb="28" eb="30">
      <t>ゼンハン</t>
    </rPh>
    <rPh sb="34" eb="36">
      <t>カイシ</t>
    </rPh>
    <rPh sb="36" eb="37">
      <t>レツ</t>
    </rPh>
    <rPh sb="38" eb="39">
      <t>アト</t>
    </rPh>
    <rPh sb="42" eb="44">
      <t>タイショウ</t>
    </rPh>
    <rPh sb="44" eb="46">
      <t>レツスウ</t>
    </rPh>
    <rPh sb="47" eb="48">
      <t>レイ</t>
    </rPh>
    <rPh sb="49" eb="51">
      <t>カイソウ</t>
    </rPh>
    <rPh sb="52" eb="53">
      <t>フカ</t>
    </rPh>
    <rPh sb="65" eb="66">
      <t>レツ</t>
    </rPh>
    <rPh sb="67" eb="69">
      <t>ケツゴウ</t>
    </rPh>
    <rPh sb="72" eb="74">
      <t>カイソウ</t>
    </rPh>
    <rPh sb="75" eb="76">
      <t>フカ</t>
    </rPh>
    <rPh sb="96" eb="97">
      <t>レツ</t>
    </rPh>
    <rPh sb="98" eb="100">
      <t>ケツゴウ</t>
    </rPh>
    <phoneticPr fontId="2"/>
  </si>
  <si>
    <t>種目　変更</t>
    <rPh sb="0" eb="2">
      <t>シュモク</t>
    </rPh>
    <rPh sb="3" eb="5">
      <t>ヘンコウ</t>
    </rPh>
    <phoneticPr fontId="2"/>
  </si>
  <si>
    <t>種目　変更</t>
    <rPh sb="0" eb="2">
      <t>シュモク</t>
    </rPh>
    <phoneticPr fontId="2"/>
  </si>
  <si>
    <t>数量　変更</t>
    <rPh sb="0" eb="2">
      <t>スウリョウ</t>
    </rPh>
    <phoneticPr fontId="2"/>
  </si>
  <si>
    <t>単位　変更</t>
    <rPh sb="0" eb="2">
      <t>タンイ</t>
    </rPh>
    <phoneticPr fontId="2"/>
  </si>
  <si>
    <t>単価　変更</t>
    <rPh sb="0" eb="2">
      <t>タンカ</t>
    </rPh>
    <phoneticPr fontId="2"/>
  </si>
  <si>
    <t>金額　変更</t>
    <rPh sb="0" eb="2">
      <t>キンガク</t>
    </rPh>
    <phoneticPr fontId="2"/>
  </si>
  <si>
    <t>形状寸法　変更</t>
    <rPh sb="0" eb="2">
      <t>ケイジョウ</t>
    </rPh>
    <rPh sb="2" eb="4">
      <t>スンポウ</t>
    </rPh>
    <phoneticPr fontId="2"/>
  </si>
  <si>
    <t>AM</t>
    <phoneticPr fontId="2"/>
  </si>
  <si>
    <t>BK</t>
    <phoneticPr fontId="2"/>
  </si>
  <si>
    <t>○</t>
    <phoneticPr fontId="2"/>
  </si>
  <si>
    <t>０非表示</t>
  </si>
  <si>
    <t>単価</t>
    <rPh sb="0" eb="2">
      <t>タンカ</t>
    </rPh>
    <phoneticPr fontId="2"/>
  </si>
  <si>
    <t>共通仮設費出力</t>
    <rPh sb="0" eb="2">
      <t>キョウツウ</t>
    </rPh>
    <rPh sb="2" eb="4">
      <t>カセツ</t>
    </rPh>
    <rPh sb="4" eb="5">
      <t>ヒ</t>
    </rPh>
    <rPh sb="5" eb="7">
      <t>シュツリョク</t>
    </rPh>
    <phoneticPr fontId="2"/>
  </si>
  <si>
    <t>明細種別</t>
    <rPh sb="0" eb="2">
      <t>メイサイ</t>
    </rPh>
    <rPh sb="2" eb="4">
      <t>シュベツ</t>
    </rPh>
    <phoneticPr fontId="2"/>
  </si>
  <si>
    <t>単　　位</t>
  </si>
  <si>
    <t>　　</t>
    <phoneticPr fontId="2"/>
  </si>
  <si>
    <t>数  　　量</t>
  </si>
  <si>
    <t>単　　  価</t>
  </si>
  <si>
    <t>金　　  額</t>
  </si>
  <si>
    <t>摘　　  要</t>
  </si>
  <si>
    <t>結合02_19</t>
    <rPh sb="0" eb="2">
      <t>ケツゴウ</t>
    </rPh>
    <phoneticPr fontId="2"/>
  </si>
  <si>
    <t>AM</t>
    <phoneticPr fontId="2"/>
  </si>
  <si>
    <t>AN</t>
    <phoneticPr fontId="2"/>
  </si>
  <si>
    <t>AO</t>
    <phoneticPr fontId="2"/>
  </si>
  <si>
    <t>A1:AK43</t>
    <phoneticPr fontId="2"/>
  </si>
  <si>
    <t>AP</t>
    <phoneticPr fontId="2"/>
  </si>
  <si>
    <t>AQ</t>
    <phoneticPr fontId="2"/>
  </si>
  <si>
    <t>AR</t>
    <phoneticPr fontId="2"/>
  </si>
  <si>
    <t>広 島 市</t>
    <rPh sb="0" eb="1">
      <t>ヒロ</t>
    </rPh>
    <rPh sb="2" eb="3">
      <t>シマ</t>
    </rPh>
    <rPh sb="4" eb="5">
      <t>シ</t>
    </rPh>
    <phoneticPr fontId="2"/>
  </si>
  <si>
    <t>内　　　　  　訳　  　　　　表</t>
    <rPh sb="0" eb="1">
      <t>ウチ</t>
    </rPh>
    <rPh sb="8" eb="9">
      <t>ヤク</t>
    </rPh>
    <rPh sb="16" eb="17">
      <t>ヒョウ</t>
    </rPh>
    <phoneticPr fontId="2"/>
  </si>
  <si>
    <t>工事区分　　　　　　工　　　種　　　　　　　　　　種　　　別</t>
    <rPh sb="0" eb="2">
      <t>コウジ</t>
    </rPh>
    <rPh sb="2" eb="4">
      <t>クブン</t>
    </rPh>
    <rPh sb="14" eb="15">
      <t>シュ</t>
    </rPh>
    <phoneticPr fontId="2"/>
  </si>
  <si>
    <t>A</t>
    <phoneticPr fontId="2"/>
  </si>
  <si>
    <t>B</t>
    <phoneticPr fontId="2"/>
  </si>
  <si>
    <t>ｺｰﾄﾞ1</t>
    <phoneticPr fontId="2"/>
  </si>
  <si>
    <t>ｺｰﾄﾞ1</t>
    <phoneticPr fontId="2"/>
  </si>
  <si>
    <t>ｺｰﾄﾞ2</t>
    <phoneticPr fontId="2"/>
  </si>
  <si>
    <t>×</t>
    <phoneticPr fontId="2"/>
  </si>
  <si>
    <t>１または２</t>
    <phoneticPr fontId="2"/>
  </si>
  <si>
    <t>×</t>
    <phoneticPr fontId="2"/>
  </si>
  <si>
    <t>○</t>
    <phoneticPr fontId="2"/>
  </si>
  <si>
    <t>×</t>
    <phoneticPr fontId="2"/>
  </si>
  <si>
    <t>○</t>
    <phoneticPr fontId="2"/>
  </si>
  <si>
    <t>-</t>
    <phoneticPr fontId="2"/>
  </si>
  <si>
    <t>×</t>
    <phoneticPr fontId="2"/>
  </si>
  <si>
    <t>１または２</t>
    <phoneticPr fontId="2"/>
  </si>
  <si>
    <t>ｺｰﾄﾞ1</t>
    <phoneticPr fontId="2"/>
  </si>
  <si>
    <t>コード</t>
    <phoneticPr fontId="2"/>
  </si>
  <si>
    <t>×</t>
    <phoneticPr fontId="2"/>
  </si>
  <si>
    <t>×</t>
    <phoneticPr fontId="2"/>
  </si>
  <si>
    <t>１または２</t>
    <phoneticPr fontId="2"/>
  </si>
  <si>
    <t>×</t>
    <phoneticPr fontId="2"/>
  </si>
  <si>
    <t>ｺｰﾄﾞ1</t>
    <phoneticPr fontId="2"/>
  </si>
  <si>
    <t>コード</t>
    <phoneticPr fontId="2"/>
  </si>
  <si>
    <t>１または２</t>
    <phoneticPr fontId="2"/>
  </si>
  <si>
    <t>１または２</t>
    <phoneticPr fontId="2"/>
  </si>
  <si>
    <t>１または２</t>
    <phoneticPr fontId="2"/>
  </si>
  <si>
    <t>○</t>
    <phoneticPr fontId="2"/>
  </si>
  <si>
    <t>BF</t>
    <phoneticPr fontId="2"/>
  </si>
  <si>
    <t>CC</t>
    <phoneticPr fontId="2"/>
  </si>
  <si>
    <t>AZ</t>
    <phoneticPr fontId="2"/>
  </si>
  <si>
    <t>BW</t>
    <phoneticPr fontId="2"/>
  </si>
  <si>
    <t>AN</t>
    <phoneticPr fontId="2"/>
  </si>
  <si>
    <t>BL</t>
    <phoneticPr fontId="2"/>
  </si>
  <si>
    <t>AL</t>
    <phoneticPr fontId="2"/>
  </si>
  <si>
    <t>CG</t>
    <phoneticPr fontId="2"/>
  </si>
  <si>
    <t>帳票イメージ工種別内訳</t>
    <phoneticPr fontId="2"/>
  </si>
  <si>
    <t>D</t>
    <phoneticPr fontId="2"/>
  </si>
  <si>
    <t>U</t>
    <phoneticPr fontId="2"/>
  </si>
  <si>
    <t>資料</t>
    <rPh sb="0" eb="2">
      <t>シリョウ</t>
    </rPh>
    <phoneticPr fontId="2"/>
  </si>
  <si>
    <t>明細予備情報に格納された文字列をキーワードで参照する</t>
    <rPh sb="0" eb="2">
      <t>メイサイ</t>
    </rPh>
    <rPh sb="2" eb="4">
      <t>ヨビ</t>
    </rPh>
    <rPh sb="4" eb="6">
      <t>ジョウホウ</t>
    </rPh>
    <rPh sb="7" eb="9">
      <t>カクノウ</t>
    </rPh>
    <rPh sb="12" eb="15">
      <t>モジレツ</t>
    </rPh>
    <rPh sb="22" eb="24">
      <t>サンショウ</t>
    </rPh>
    <phoneticPr fontId="2"/>
  </si>
  <si>
    <t>算定数量1</t>
    <rPh sb="0" eb="2">
      <t>サンテイ</t>
    </rPh>
    <rPh sb="2" eb="4">
      <t>スウリョウ</t>
    </rPh>
    <phoneticPr fontId="2"/>
  </si>
  <si>
    <t>計算+当初算定</t>
    <rPh sb="0" eb="2">
      <t>ケイサン</t>
    </rPh>
    <rPh sb="3" eb="5">
      <t>トウショ</t>
    </rPh>
    <rPh sb="5" eb="7">
      <t>サンテイ</t>
    </rPh>
    <phoneticPr fontId="2"/>
  </si>
  <si>
    <t>ヘダー項目で指定された算定数量1</t>
    <rPh sb="3" eb="5">
      <t>コウモク</t>
    </rPh>
    <rPh sb="6" eb="8">
      <t>シテイ</t>
    </rPh>
    <rPh sb="11" eb="13">
      <t>サンテイ</t>
    </rPh>
    <rPh sb="13" eb="15">
      <t>スウリョウ</t>
    </rPh>
    <phoneticPr fontId="2"/>
  </si>
  <si>
    <t>算定数量2</t>
    <rPh sb="0" eb="2">
      <t>サンテイ</t>
    </rPh>
    <rPh sb="2" eb="4">
      <t>スウリョウ</t>
    </rPh>
    <phoneticPr fontId="2"/>
  </si>
  <si>
    <t>算定数量　変更</t>
    <rPh sb="0" eb="2">
      <t>サンテイ</t>
    </rPh>
    <rPh sb="2" eb="4">
      <t>スウリョウ</t>
    </rPh>
    <phoneticPr fontId="2"/>
  </si>
  <si>
    <t>計算+変更算定</t>
    <rPh sb="0" eb="2">
      <t>ケイサン</t>
    </rPh>
    <rPh sb="3" eb="5">
      <t>ヘンコウ</t>
    </rPh>
    <rPh sb="5" eb="7">
      <t>サンテイ</t>
    </rPh>
    <phoneticPr fontId="2"/>
  </si>
  <si>
    <t>ヘダー項目で指定された算定数量2</t>
    <rPh sb="3" eb="5">
      <t>コウモク</t>
    </rPh>
    <rPh sb="6" eb="8">
      <t>シテイ</t>
    </rPh>
    <rPh sb="11" eb="13">
      <t>サンテイ</t>
    </rPh>
    <rPh sb="13" eb="15">
      <t>スウリョウ</t>
    </rPh>
    <phoneticPr fontId="2"/>
  </si>
  <si>
    <t>単位当り1</t>
    <rPh sb="0" eb="2">
      <t>タンイ</t>
    </rPh>
    <rPh sb="2" eb="3">
      <t>アタ</t>
    </rPh>
    <phoneticPr fontId="2"/>
  </si>
  <si>
    <t>計算+当初単位当</t>
    <rPh sb="0" eb="2">
      <t>ケイサン</t>
    </rPh>
    <rPh sb="3" eb="5">
      <t>トウショ</t>
    </rPh>
    <rPh sb="5" eb="7">
      <t>タンイ</t>
    </rPh>
    <rPh sb="7" eb="8">
      <t>アタ</t>
    </rPh>
    <phoneticPr fontId="2"/>
  </si>
  <si>
    <t>合計行の下に、算定数で割った額を表示</t>
    <rPh sb="0" eb="2">
      <t>ゴウケイ</t>
    </rPh>
    <rPh sb="2" eb="3">
      <t>ギョウ</t>
    </rPh>
    <rPh sb="4" eb="5">
      <t>シタ</t>
    </rPh>
    <rPh sb="7" eb="9">
      <t>サンテイ</t>
    </rPh>
    <rPh sb="9" eb="10">
      <t>スウ</t>
    </rPh>
    <rPh sb="11" eb="12">
      <t>ワ</t>
    </rPh>
    <rPh sb="14" eb="15">
      <t>ガク</t>
    </rPh>
    <rPh sb="16" eb="18">
      <t>ヒョウジ</t>
    </rPh>
    <phoneticPr fontId="2"/>
  </si>
  <si>
    <t>単位当り2</t>
    <rPh sb="0" eb="2">
      <t>タンイ</t>
    </rPh>
    <rPh sb="2" eb="3">
      <t>アタ</t>
    </rPh>
    <phoneticPr fontId="2"/>
  </si>
  <si>
    <t>単位当り　変更</t>
    <rPh sb="0" eb="2">
      <t>タンイ</t>
    </rPh>
    <rPh sb="2" eb="3">
      <t>アタ</t>
    </rPh>
    <phoneticPr fontId="2"/>
  </si>
  <si>
    <t>計算+変更単位当</t>
    <rPh sb="0" eb="2">
      <t>ケイサン</t>
    </rPh>
    <rPh sb="3" eb="5">
      <t>ヘンコウ</t>
    </rPh>
    <rPh sb="5" eb="7">
      <t>タンイ</t>
    </rPh>
    <rPh sb="7" eb="8">
      <t>アタ</t>
    </rPh>
    <phoneticPr fontId="2"/>
  </si>
  <si>
    <t>算定単位1</t>
    <rPh sb="0" eb="2">
      <t>サンテイ</t>
    </rPh>
    <rPh sb="2" eb="4">
      <t>タンイ</t>
    </rPh>
    <phoneticPr fontId="2"/>
  </si>
  <si>
    <t>１または２+算定単位合計</t>
    <rPh sb="6" eb="8">
      <t>サンテイ</t>
    </rPh>
    <rPh sb="8" eb="10">
      <t>タンイ</t>
    </rPh>
    <rPh sb="10" eb="12">
      <t>ゴウケイ</t>
    </rPh>
    <phoneticPr fontId="2"/>
  </si>
  <si>
    <t>ヘダー項目で指定された単位</t>
    <rPh sb="3" eb="5">
      <t>コウモク</t>
    </rPh>
    <rPh sb="6" eb="8">
      <t>シテイ</t>
    </rPh>
    <rPh sb="11" eb="13">
      <t>タンイ</t>
    </rPh>
    <phoneticPr fontId="2"/>
  </si>
  <si>
    <t>算定単位2</t>
    <rPh sb="0" eb="2">
      <t>サンテイ</t>
    </rPh>
    <rPh sb="2" eb="4">
      <t>タンイ</t>
    </rPh>
    <phoneticPr fontId="2"/>
  </si>
  <si>
    <t>算定単位　変更</t>
    <rPh sb="0" eb="2">
      <t>サンテイ</t>
    </rPh>
    <rPh sb="2" eb="4">
      <t>タンイ</t>
    </rPh>
    <phoneticPr fontId="2"/>
  </si>
  <si>
    <t>明細備考1</t>
    <rPh sb="0" eb="2">
      <t>メイサイ</t>
    </rPh>
    <rPh sb="2" eb="4">
      <t>ビコウ</t>
    </rPh>
    <phoneticPr fontId="2"/>
  </si>
  <si>
    <t>明細備考</t>
    <rPh sb="0" eb="2">
      <t>メイサイ</t>
    </rPh>
    <rPh sb="2" eb="4">
      <t>ビコウ</t>
    </rPh>
    <phoneticPr fontId="2"/>
  </si>
  <si>
    <t>×</t>
    <phoneticPr fontId="2"/>
  </si>
  <si>
    <t>１または２</t>
    <phoneticPr fontId="2"/>
  </si>
  <si>
    <t>明細備考2</t>
    <rPh sb="0" eb="2">
      <t>メイサイ</t>
    </rPh>
    <rPh sb="2" eb="4">
      <t>ビコウ</t>
    </rPh>
    <phoneticPr fontId="2"/>
  </si>
  <si>
    <t>明細備考　変更</t>
    <rPh sb="0" eb="2">
      <t>メイサイ</t>
    </rPh>
    <rPh sb="2" eb="4">
      <t>ビコウ</t>
    </rPh>
    <phoneticPr fontId="2"/>
  </si>
  <si>
    <t>備考1</t>
    <rPh sb="0" eb="2">
      <t>ビコウ</t>
    </rPh>
    <phoneticPr fontId="2"/>
  </si>
  <si>
    <t>備考</t>
    <rPh sb="0" eb="2">
      <t>ビコウ</t>
    </rPh>
    <phoneticPr fontId="2"/>
  </si>
  <si>
    <t>備考2</t>
    <rPh sb="0" eb="2">
      <t>ビコウ</t>
    </rPh>
    <phoneticPr fontId="2"/>
  </si>
  <si>
    <t>備考　変更</t>
    <rPh sb="0" eb="2">
      <t>ビコウ</t>
    </rPh>
    <phoneticPr fontId="2"/>
  </si>
  <si>
    <t>採用単価名</t>
    <rPh sb="0" eb="2">
      <t>サイヨウ</t>
    </rPh>
    <rPh sb="2" eb="4">
      <t>タンカ</t>
    </rPh>
    <rPh sb="4" eb="5">
      <t>メイ</t>
    </rPh>
    <phoneticPr fontId="2"/>
  </si>
  <si>
    <t>×</t>
    <phoneticPr fontId="2"/>
  </si>
  <si>
    <t>１または２</t>
    <phoneticPr fontId="2"/>
  </si>
  <si>
    <t>採用単価名　変更</t>
    <rPh sb="0" eb="2">
      <t>サイヨウ</t>
    </rPh>
    <rPh sb="2" eb="4">
      <t>タンカ</t>
    </rPh>
    <rPh sb="4" eb="5">
      <t>メイ</t>
    </rPh>
    <phoneticPr fontId="2"/>
  </si>
  <si>
    <t>内訳表名1</t>
    <rPh sb="0" eb="2">
      <t>ウチワケ</t>
    </rPh>
    <rPh sb="2" eb="3">
      <t>ヒョウ</t>
    </rPh>
    <rPh sb="3" eb="4">
      <t>メイ</t>
    </rPh>
    <phoneticPr fontId="2"/>
  </si>
  <si>
    <t>計算+当初合計+単位当</t>
    <rPh sb="0" eb="2">
      <t>ケイサン</t>
    </rPh>
    <rPh sb="3" eb="5">
      <t>トウショ</t>
    </rPh>
    <rPh sb="5" eb="7">
      <t>ゴウケイ</t>
    </rPh>
    <rPh sb="8" eb="10">
      <t>タンイ</t>
    </rPh>
    <rPh sb="10" eb="11">
      <t>アタ</t>
    </rPh>
    <phoneticPr fontId="2"/>
  </si>
  <si>
    <t>計算+変更合計+単位当</t>
    <rPh sb="0" eb="2">
      <t>ケイサン</t>
    </rPh>
    <rPh sb="3" eb="5">
      <t>ヘンコウ</t>
    </rPh>
    <rPh sb="5" eb="7">
      <t>ゴウケイ</t>
    </rPh>
    <phoneticPr fontId="2"/>
  </si>
  <si>
    <t>単位当り</t>
    <rPh sb="0" eb="2">
      <t>タンイ</t>
    </rPh>
    <rPh sb="2" eb="3">
      <t>アタ</t>
    </rPh>
    <phoneticPr fontId="2"/>
  </si>
  <si>
    <t>文字列単位当</t>
    <rPh sb="0" eb="3">
      <t>モジレツ</t>
    </rPh>
    <rPh sb="3" eb="5">
      <t>タンイ</t>
    </rPh>
    <rPh sb="5" eb="6">
      <t>アタ</t>
    </rPh>
    <phoneticPr fontId="2"/>
  </si>
  <si>
    <t>単位当行に単位当りの文字列を表示します。</t>
    <rPh sb="0" eb="2">
      <t>タンイ</t>
    </rPh>
    <rPh sb="2" eb="3">
      <t>アタ</t>
    </rPh>
    <rPh sb="3" eb="4">
      <t>ギョウ</t>
    </rPh>
    <rPh sb="5" eb="7">
      <t>タンイ</t>
    </rPh>
    <rPh sb="7" eb="8">
      <t>アタ</t>
    </rPh>
    <rPh sb="10" eb="13">
      <t>モジレツ</t>
    </rPh>
    <rPh sb="14" eb="16">
      <t>ヒョウジ</t>
    </rPh>
    <phoneticPr fontId="2"/>
  </si>
  <si>
    <t>V</t>
    <phoneticPr fontId="2"/>
  </si>
  <si>
    <t>P</t>
    <phoneticPr fontId="2"/>
  </si>
  <si>
    <t>2内訳表ファイル書出</t>
  </si>
  <si>
    <t>U</t>
    <phoneticPr fontId="2"/>
  </si>
  <si>
    <t>O</t>
    <phoneticPr fontId="2"/>
  </si>
  <si>
    <t>I</t>
    <phoneticPr fontId="2"/>
  </si>
  <si>
    <t>E</t>
    <phoneticPr fontId="2"/>
  </si>
  <si>
    <t>I</t>
    <phoneticPr fontId="2"/>
  </si>
  <si>
    <t>S</t>
    <phoneticPr fontId="2"/>
  </si>
  <si>
    <t>R-2-1-2-1</t>
  </si>
  <si>
    <t>m3</t>
  </si>
  <si>
    <t/>
  </si>
  <si>
    <t>C</t>
    <phoneticPr fontId="2"/>
  </si>
  <si>
    <t>F</t>
    <phoneticPr fontId="2"/>
  </si>
  <si>
    <t>A1:M43</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</si>
  <si>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</si>
  <si>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</si>
  <si>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</si>
  <si>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</si>
  <si>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</si>
  <si>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</si>
  <si>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</si>
  <si>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</si>
  <si>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</si>
  <si>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コード</t>
    <phoneticPr fontId="2"/>
  </si>
  <si>
    <t>P</t>
    <phoneticPr fontId="2"/>
  </si>
  <si>
    <t>B</t>
    <phoneticPr fontId="2"/>
  </si>
  <si>
    <t>Q</t>
    <phoneticPr fontId="2"/>
  </si>
  <si>
    <t>R</t>
    <phoneticPr fontId="2"/>
  </si>
  <si>
    <t>W</t>
    <phoneticPr fontId="2"/>
  </si>
  <si>
    <t>○</t>
    <phoneticPr fontId="2"/>
  </si>
  <si>
    <t>X</t>
    <phoneticPr fontId="2"/>
  </si>
  <si>
    <t>Y</t>
    <phoneticPr fontId="2"/>
  </si>
  <si>
    <t>A44:M86</t>
    <phoneticPr fontId="2"/>
  </si>
  <si>
    <t>C</t>
    <phoneticPr fontId="2"/>
  </si>
  <si>
    <t>C</t>
    <phoneticPr fontId="2"/>
  </si>
  <si>
    <t>P</t>
    <phoneticPr fontId="2"/>
  </si>
  <si>
    <t>I</t>
    <phoneticPr fontId="2"/>
  </si>
  <si>
    <t>V</t>
    <phoneticPr fontId="2"/>
  </si>
  <si>
    <t>P</t>
    <phoneticPr fontId="2"/>
  </si>
  <si>
    <t>Y</t>
    <phoneticPr fontId="2"/>
  </si>
  <si>
    <t>Z</t>
    <phoneticPr fontId="2"/>
  </si>
  <si>
    <t>ｍ</t>
    <phoneticPr fontId="2"/>
  </si>
  <si>
    <t>　　種　　目　　　　　　　形状･寸法</t>
    <rPh sb="2" eb="3">
      <t>タネ</t>
    </rPh>
    <rPh sb="5" eb="6">
      <t>メ</t>
    </rPh>
    <rPh sb="13" eb="15">
      <t>ケイジョウ</t>
    </rPh>
    <rPh sb="16" eb="18">
      <t>スンポウ</t>
    </rPh>
    <phoneticPr fontId="2"/>
  </si>
  <si>
    <t>金　　額</t>
    <rPh sb="0" eb="1">
      <t>キン</t>
    </rPh>
    <rPh sb="3" eb="4">
      <t>ガク</t>
    </rPh>
    <phoneticPr fontId="2"/>
  </si>
  <si>
    <t>摘　　要</t>
    <rPh sb="0" eb="1">
      <t>チャク</t>
    </rPh>
    <rPh sb="3" eb="4">
      <t>ヨウ</t>
    </rPh>
    <phoneticPr fontId="2"/>
  </si>
  <si>
    <t>A</t>
    <phoneticPr fontId="2"/>
  </si>
  <si>
    <t>A</t>
    <phoneticPr fontId="2"/>
  </si>
  <si>
    <t>×</t>
    <phoneticPr fontId="2"/>
  </si>
  <si>
    <t>１または２</t>
    <phoneticPr fontId="2"/>
  </si>
  <si>
    <t>○</t>
    <phoneticPr fontId="2"/>
  </si>
  <si>
    <t>K</t>
    <phoneticPr fontId="2"/>
  </si>
  <si>
    <t>単価表第001号</t>
    <phoneticPr fontId="2"/>
  </si>
  <si>
    <t>ｍ</t>
    <phoneticPr fontId="2"/>
  </si>
  <si>
    <t>【内訳書】</t>
    <phoneticPr fontId="2"/>
  </si>
  <si>
    <t>単　　位</t>
    <rPh sb="0" eb="1">
      <t>タン</t>
    </rPh>
    <rPh sb="3" eb="4">
      <t>クライ</t>
    </rPh>
    <phoneticPr fontId="2"/>
  </si>
  <si>
    <t>数　　量</t>
    <rPh sb="0" eb="1">
      <t>カズ</t>
    </rPh>
    <rPh sb="3" eb="4">
      <t>リョウ</t>
    </rPh>
    <phoneticPr fontId="2"/>
  </si>
  <si>
    <t>単　　価</t>
    <rPh sb="0" eb="1">
      <t>タン</t>
    </rPh>
    <rPh sb="3" eb="4">
      <t>アタイ</t>
    </rPh>
    <phoneticPr fontId="2"/>
  </si>
  <si>
    <t>【明細表】</t>
    <rPh sb="1" eb="3">
      <t>メイサイ</t>
    </rPh>
    <rPh sb="3" eb="4">
      <t>ヒョウ</t>
    </rPh>
    <phoneticPr fontId="2"/>
  </si>
  <si>
    <t>直接工事費1</t>
    <phoneticPr fontId="2"/>
  </si>
  <si>
    <t>直接工事費1</t>
    <phoneticPr fontId="2"/>
  </si>
  <si>
    <t>B</t>
    <phoneticPr fontId="2"/>
  </si>
  <si>
    <t>AL</t>
    <phoneticPr fontId="2"/>
  </si>
  <si>
    <t>AT</t>
    <phoneticPr fontId="2"/>
  </si>
  <si>
    <t>AS</t>
    <phoneticPr fontId="2"/>
  </si>
  <si>
    <t>BQ</t>
    <phoneticPr fontId="2"/>
  </si>
  <si>
    <t>AY</t>
    <phoneticPr fontId="2"/>
  </si>
  <si>
    <t>BV</t>
    <phoneticPr fontId="2"/>
  </si>
  <si>
    <t>G</t>
    <phoneticPr fontId="2"/>
  </si>
  <si>
    <t>AP</t>
    <phoneticPr fontId="2"/>
  </si>
  <si>
    <t>BN</t>
    <phoneticPr fontId="2"/>
  </si>
  <si>
    <t>AQ</t>
    <phoneticPr fontId="2"/>
  </si>
  <si>
    <t>BO</t>
    <phoneticPr fontId="2"/>
  </si>
  <si>
    <t>AW</t>
    <phoneticPr fontId="2"/>
  </si>
  <si>
    <t>BT</t>
    <phoneticPr fontId="2"/>
  </si>
  <si>
    <t>AS</t>
    <phoneticPr fontId="2"/>
  </si>
  <si>
    <t>BQ</t>
    <phoneticPr fontId="2"/>
  </si>
  <si>
    <t>AX</t>
    <phoneticPr fontId="2"/>
  </si>
  <si>
    <t>BU</t>
    <phoneticPr fontId="2"/>
  </si>
  <si>
    <t>AY</t>
    <phoneticPr fontId="2"/>
  </si>
  <si>
    <t>BV</t>
    <phoneticPr fontId="2"/>
  </si>
  <si>
    <t>A</t>
    <phoneticPr fontId="2"/>
  </si>
  <si>
    <t>S</t>
    <phoneticPr fontId="2"/>
  </si>
  <si>
    <t>O</t>
    <phoneticPr fontId="2"/>
  </si>
  <si>
    <t>AG</t>
    <phoneticPr fontId="2"/>
  </si>
  <si>
    <t>AK</t>
    <phoneticPr fontId="2"/>
  </si>
  <si>
    <t>BE</t>
    <phoneticPr fontId="2"/>
  </si>
  <si>
    <t>BC</t>
    <phoneticPr fontId="2"/>
  </si>
  <si>
    <t>BW</t>
    <phoneticPr fontId="2"/>
  </si>
  <si>
    <t>AL</t>
    <phoneticPr fontId="2"/>
  </si>
  <si>
    <t>BF</t>
    <phoneticPr fontId="2"/>
  </si>
  <si>
    <t>L</t>
    <phoneticPr fontId="2"/>
  </si>
  <si>
    <t>AD</t>
    <phoneticPr fontId="2"/>
  </si>
  <si>
    <t>F</t>
    <phoneticPr fontId="2"/>
  </si>
  <si>
    <t>X</t>
    <phoneticPr fontId="2"/>
  </si>
  <si>
    <t>AU</t>
    <phoneticPr fontId="2"/>
  </si>
  <si>
    <t>BO</t>
    <phoneticPr fontId="2"/>
  </si>
  <si>
    <t>C</t>
    <phoneticPr fontId="2"/>
  </si>
  <si>
    <t>U</t>
    <phoneticPr fontId="2"/>
  </si>
  <si>
    <t>F</t>
    <phoneticPr fontId="2"/>
  </si>
  <si>
    <t>X</t>
    <phoneticPr fontId="2"/>
  </si>
  <si>
    <t>AM</t>
    <phoneticPr fontId="2"/>
  </si>
  <si>
    <t>BG</t>
    <phoneticPr fontId="2"/>
  </si>
  <si>
    <t>AN</t>
    <phoneticPr fontId="2"/>
  </si>
  <si>
    <t>BH</t>
    <phoneticPr fontId="2"/>
  </si>
  <si>
    <t>AS</t>
    <phoneticPr fontId="2"/>
  </si>
  <si>
    <t>BM</t>
    <phoneticPr fontId="2"/>
  </si>
  <si>
    <t>AP</t>
    <phoneticPr fontId="2"/>
  </si>
  <si>
    <t>BJ</t>
    <phoneticPr fontId="2"/>
  </si>
  <si>
    <t>AT</t>
    <phoneticPr fontId="2"/>
  </si>
  <si>
    <t>BN</t>
    <phoneticPr fontId="2"/>
  </si>
  <si>
    <t>-</t>
    <phoneticPr fontId="2"/>
  </si>
  <si>
    <t>AU</t>
    <phoneticPr fontId="2"/>
  </si>
  <si>
    <t>BO</t>
    <phoneticPr fontId="2"/>
  </si>
  <si>
    <t>A</t>
    <phoneticPr fontId="2"/>
  </si>
  <si>
    <t>S</t>
    <phoneticPr fontId="2"/>
  </si>
  <si>
    <t>O</t>
    <phoneticPr fontId="2"/>
  </si>
  <si>
    <t>AG</t>
    <phoneticPr fontId="2"/>
  </si>
  <si>
    <t>L</t>
    <phoneticPr fontId="2"/>
  </si>
  <si>
    <t>AD</t>
    <phoneticPr fontId="2"/>
  </si>
  <si>
    <t>F</t>
    <phoneticPr fontId="2"/>
  </si>
  <si>
    <t>X</t>
    <phoneticPr fontId="2"/>
  </si>
  <si>
    <t>AK</t>
    <phoneticPr fontId="2"/>
  </si>
  <si>
    <t>BE</t>
    <phoneticPr fontId="2"/>
  </si>
  <si>
    <t>BC</t>
    <phoneticPr fontId="2"/>
  </si>
  <si>
    <t>BW</t>
    <phoneticPr fontId="2"/>
  </si>
  <si>
    <t>AL</t>
    <phoneticPr fontId="2"/>
  </si>
  <si>
    <t>BF</t>
    <phoneticPr fontId="2"/>
  </si>
  <si>
    <t>AU</t>
    <phoneticPr fontId="2"/>
  </si>
  <si>
    <t>BO</t>
    <phoneticPr fontId="2"/>
  </si>
  <si>
    <t>C</t>
    <phoneticPr fontId="2"/>
  </si>
  <si>
    <t>U</t>
    <phoneticPr fontId="2"/>
  </si>
  <si>
    <t>D</t>
    <phoneticPr fontId="2"/>
  </si>
  <si>
    <t>V</t>
    <phoneticPr fontId="2"/>
  </si>
  <si>
    <t>AM</t>
    <phoneticPr fontId="2"/>
  </si>
  <si>
    <t>BG</t>
    <phoneticPr fontId="2"/>
  </si>
  <si>
    <t>AN</t>
    <phoneticPr fontId="2"/>
  </si>
  <si>
    <t>BH</t>
    <phoneticPr fontId="2"/>
  </si>
  <si>
    <t>AS</t>
    <phoneticPr fontId="2"/>
  </si>
  <si>
    <t>BM</t>
    <phoneticPr fontId="2"/>
  </si>
  <si>
    <t>AP</t>
    <phoneticPr fontId="2"/>
  </si>
  <si>
    <t>BJ</t>
    <phoneticPr fontId="2"/>
  </si>
  <si>
    <t>AT</t>
    <phoneticPr fontId="2"/>
  </si>
  <si>
    <t>BN</t>
    <phoneticPr fontId="2"/>
  </si>
  <si>
    <t>-</t>
    <phoneticPr fontId="2"/>
  </si>
  <si>
    <t>AQ</t>
    <phoneticPr fontId="2"/>
  </si>
  <si>
    <t>BK</t>
    <phoneticPr fontId="2"/>
  </si>
  <si>
    <t>AO</t>
    <phoneticPr fontId="2"/>
  </si>
  <si>
    <t>BI</t>
    <phoneticPr fontId="2"/>
  </si>
  <si>
    <t>O</t>
    <phoneticPr fontId="2"/>
  </si>
  <si>
    <t>単価表第001号</t>
    <phoneticPr fontId="2"/>
  </si>
  <si>
    <t>ｍ</t>
    <phoneticPr fontId="2"/>
  </si>
  <si>
    <t>○</t>
  </si>
  <si>
    <t>←単価表単位当り金額を計算設定どおりの端数処理で出力するために必要な項目</t>
    <rPh sb="1" eb="3">
      <t>タンカ</t>
    </rPh>
    <rPh sb="3" eb="4">
      <t>ヒョウ</t>
    </rPh>
    <rPh sb="4" eb="6">
      <t>タンイ</t>
    </rPh>
    <rPh sb="6" eb="7">
      <t>ア</t>
    </rPh>
    <rPh sb="8" eb="10">
      <t>キンガク</t>
    </rPh>
    <rPh sb="11" eb="13">
      <t>ケイサン</t>
    </rPh>
    <rPh sb="13" eb="15">
      <t>セッテイ</t>
    </rPh>
    <rPh sb="19" eb="21">
      <t>ハスウ</t>
    </rPh>
    <rPh sb="21" eb="23">
      <t>ショリ</t>
    </rPh>
    <rPh sb="24" eb="26">
      <t>シュツリョク</t>
    </rPh>
    <rPh sb="31" eb="33">
      <t>ヒツヨウ</t>
    </rPh>
    <rPh sb="34" eb="36">
      <t>コウモク</t>
    </rPh>
    <phoneticPr fontId="2"/>
  </si>
  <si>
    <t>明細種別</t>
  </si>
  <si>
    <t>〃</t>
    <phoneticPr fontId="2"/>
  </si>
  <si>
    <t>Y</t>
    <phoneticPr fontId="2"/>
  </si>
  <si>
    <t>Z</t>
    <phoneticPr fontId="2"/>
  </si>
</sst>
</file>

<file path=xl/styles.xml><?xml version="1.0" encoding="utf-8"?>
<styleSheet xmlns="http://schemas.openxmlformats.org/spreadsheetml/2006/main">
  <numFmts count="6">
    <numFmt numFmtId="176" formatCode="0_ "/>
    <numFmt numFmtId="177" formatCode="#,##0_ "/>
    <numFmt numFmtId="178" formatCode="#,###.##"/>
    <numFmt numFmtId="179" formatCode="#,###.###"/>
    <numFmt numFmtId="180" formatCode="#.####"/>
    <numFmt numFmtId="181" formatCode="#.##"/>
  </numFmts>
  <fonts count="27">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2"/>
      <name val="ＭＳ 明朝"/>
      <family val="1"/>
      <charset val="128"/>
    </font>
    <font>
      <sz val="9"/>
      <name val="ＭＳ 明朝"/>
      <family val="1"/>
      <charset val="128"/>
    </font>
    <font>
      <sz val="11"/>
      <name val="ＭＳ Ｐ明朝"/>
      <family val="1"/>
      <charset val="128"/>
    </font>
    <font>
      <sz val="12"/>
      <name val="ＭＳ Ｐ明朝"/>
      <family val="1"/>
      <charset val="128"/>
    </font>
    <font>
      <sz val="11"/>
      <name val="ＭＳ 明朝"/>
      <family val="1"/>
      <charset val="128"/>
    </font>
    <font>
      <sz val="11"/>
      <name val="ＭＳ Ｐゴシック"/>
      <family val="3"/>
      <charset val="128"/>
    </font>
    <font>
      <b/>
      <sz val="11"/>
      <name val="ＭＳ 明朝"/>
      <family val="1"/>
      <charset val="128"/>
    </font>
    <font>
      <sz val="11"/>
      <name val="ＭＳ ゴシック"/>
      <family val="3"/>
      <charset val="128"/>
    </font>
    <font>
      <sz val="11"/>
      <color indexed="9"/>
      <name val="ＭＳ Ｐ明朝"/>
      <family val="1"/>
      <charset val="128"/>
    </font>
    <font>
      <sz val="10"/>
      <name val="ＭＳ 明朝"/>
      <family val="1"/>
      <charset val="128"/>
    </font>
    <font>
      <sz val="10"/>
      <name val="ＭＳ Ｐゴシック"/>
      <family val="3"/>
      <charset val="128"/>
    </font>
    <font>
      <sz val="10"/>
      <color indexed="9"/>
      <name val="ＭＳ 明朝"/>
      <family val="1"/>
      <charset val="128"/>
    </font>
    <font>
      <sz val="10"/>
      <color indexed="9"/>
      <name val="ＭＳ Ｐゴシック"/>
      <family val="3"/>
      <charset val="128"/>
    </font>
    <font>
      <sz val="6"/>
      <name val="ＭＳ 明朝"/>
      <family val="1"/>
      <charset val="128"/>
    </font>
    <font>
      <sz val="11"/>
      <color theme="0"/>
      <name val="ＭＳ Ｐゴシック"/>
      <family val="3"/>
      <charset val="128"/>
    </font>
    <font>
      <sz val="12"/>
      <color theme="0"/>
      <name val="ＭＳ 明朝"/>
      <family val="1"/>
      <charset val="128"/>
    </font>
    <font>
      <sz val="11"/>
      <color theme="0"/>
      <name val="ＭＳ 明朝"/>
      <family val="1"/>
      <charset val="128"/>
    </font>
    <font>
      <b/>
      <sz val="11"/>
      <color theme="0"/>
      <name val="ＭＳ 明朝"/>
      <family val="1"/>
      <charset val="128"/>
    </font>
    <font>
      <sz val="10"/>
      <color theme="0"/>
      <name val="ＭＳ 明朝"/>
      <family val="1"/>
      <charset val="128"/>
    </font>
    <font>
      <sz val="6"/>
      <color theme="0"/>
      <name val="ＭＳ 明朝"/>
      <family val="1"/>
      <charset val="128"/>
    </font>
    <font>
      <sz val="11"/>
      <color theme="0"/>
      <name val="ＭＳ Ｐ明朝"/>
      <family val="1"/>
      <charset val="128"/>
    </font>
    <font>
      <sz val="10"/>
      <color theme="0"/>
      <name val="ＭＳ Ｐ明朝"/>
      <family val="1"/>
      <charset val="128"/>
    </font>
    <font>
      <sz val="10"/>
      <color theme="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10"/>
        <bgColor indexed="64"/>
      </patternFill>
    </fill>
    <fill>
      <patternFill patternType="solid">
        <fgColor indexed="55"/>
        <bgColor indexed="64"/>
      </patternFill>
    </fill>
    <fill>
      <patternFill patternType="gray125">
        <bgColor indexed="22"/>
      </patternFill>
    </fill>
    <fill>
      <patternFill patternType="gray125">
        <bgColor theme="0" tint="-0.24994659260841701"/>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cellStyleXfs>
  <cellXfs count="427">
    <xf numFmtId="0" fontId="0" fillId="0" borderId="0" xfId="0"/>
    <xf numFmtId="0" fontId="0" fillId="0" borderId="1" xfId="0" applyBorder="1"/>
    <xf numFmtId="0" fontId="0" fillId="0" borderId="1" xfId="0" applyBorder="1" applyAlignment="1">
      <alignment vertical="top"/>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9" xfId="0" applyBorder="1" applyAlignment="1">
      <alignment vertical="top"/>
    </xf>
    <xf numFmtId="0" fontId="0" fillId="0" borderId="11" xfId="0" applyBorder="1" applyAlignment="1">
      <alignment horizontal="center" vertical="top"/>
    </xf>
    <xf numFmtId="0" fontId="0" fillId="0" borderId="8" xfId="0" applyBorder="1" applyAlignment="1">
      <alignment vertical="top"/>
    </xf>
    <xf numFmtId="0" fontId="0" fillId="0" borderId="9" xfId="0" applyBorder="1" applyAlignment="1">
      <alignment vertical="top" wrapText="1"/>
    </xf>
    <xf numFmtId="0" fontId="0" fillId="0" borderId="0" xfId="0" applyBorder="1"/>
    <xf numFmtId="0" fontId="0" fillId="0" borderId="13" xfId="0" applyBorder="1"/>
    <xf numFmtId="0" fontId="0" fillId="0" borderId="14" xfId="0" applyBorder="1"/>
    <xf numFmtId="0" fontId="0" fillId="0" borderId="14" xfId="0" applyBorder="1" applyAlignment="1">
      <alignment vertical="top"/>
    </xf>
    <xf numFmtId="0" fontId="0" fillId="0" borderId="9" xfId="0" applyFill="1" applyBorder="1"/>
    <xf numFmtId="0" fontId="0" fillId="0" borderId="1" xfId="0" applyFill="1" applyBorder="1"/>
    <xf numFmtId="0" fontId="0" fillId="0" borderId="8" xfId="0" applyFill="1" applyBorder="1"/>
    <xf numFmtId="0" fontId="0" fillId="0" borderId="15" xfId="0" applyFill="1" applyBorder="1"/>
    <xf numFmtId="0" fontId="0" fillId="0" borderId="1" xfId="0" applyBorder="1" applyAlignment="1">
      <alignment vertical="top" wrapText="1"/>
    </xf>
    <xf numFmtId="0" fontId="0" fillId="0" borderId="16" xfId="0" applyFill="1" applyBorder="1"/>
    <xf numFmtId="0" fontId="0" fillId="0" borderId="17" xfId="0" applyFill="1" applyBorder="1"/>
    <xf numFmtId="0" fontId="0" fillId="0" borderId="18" xfId="0" applyBorder="1" applyAlignment="1">
      <alignment horizontal="center"/>
    </xf>
    <xf numFmtId="0" fontId="0" fillId="0" borderId="19" xfId="0" applyBorder="1" applyAlignment="1">
      <alignment vertical="top" wrapText="1"/>
    </xf>
    <xf numFmtId="0" fontId="0" fillId="0" borderId="20" xfId="0" applyBorder="1"/>
    <xf numFmtId="0" fontId="0" fillId="0" borderId="0" xfId="0" applyFill="1" applyBorder="1"/>
    <xf numFmtId="0" fontId="0" fillId="0" borderId="11" xfId="0" applyFill="1" applyBorder="1"/>
    <xf numFmtId="0" fontId="0" fillId="0" borderId="21" xfId="0" applyFill="1" applyBorder="1"/>
    <xf numFmtId="0" fontId="0" fillId="0" borderId="17" xfId="0" applyBorder="1"/>
    <xf numFmtId="40" fontId="0" fillId="0" borderId="0" xfId="1" applyNumberFormat="1" applyFont="1"/>
    <xf numFmtId="0" fontId="0" fillId="2" borderId="21" xfId="0" applyFill="1" applyBorder="1"/>
    <xf numFmtId="0" fontId="0" fillId="2" borderId="22" xfId="0" applyFill="1" applyBorder="1"/>
    <xf numFmtId="0" fontId="0" fillId="2" borderId="23" xfId="0" applyFill="1" applyBorder="1" applyAlignment="1">
      <alignment horizontal="center"/>
    </xf>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0" borderId="28" xfId="0" applyFill="1" applyBorder="1"/>
    <xf numFmtId="0" fontId="0" fillId="0" borderId="28" xfId="0" applyFill="1" applyBorder="1" applyAlignment="1">
      <alignment vertical="top" wrapText="1"/>
    </xf>
    <xf numFmtId="0" fontId="0" fillId="0" borderId="29" xfId="0" applyFill="1" applyBorder="1"/>
    <xf numFmtId="0" fontId="0" fillId="0" borderId="30" xfId="0" applyFill="1" applyBorder="1"/>
    <xf numFmtId="0" fontId="0" fillId="2" borderId="2" xfId="0" applyFill="1" applyBorder="1"/>
    <xf numFmtId="40" fontId="0" fillId="2" borderId="4" xfId="1" applyNumberFormat="1" applyFont="1" applyFill="1" applyBorder="1"/>
    <xf numFmtId="0" fontId="0" fillId="2" borderId="8" xfId="0" applyFill="1" applyBorder="1"/>
    <xf numFmtId="40" fontId="0" fillId="2" borderId="9" xfId="1" applyNumberFormat="1" applyFont="1" applyFill="1" applyBorder="1"/>
    <xf numFmtId="0" fontId="0" fillId="2" borderId="1" xfId="0" applyFill="1" applyBorder="1"/>
    <xf numFmtId="0" fontId="0" fillId="2" borderId="9" xfId="0" applyFill="1" applyBorder="1" applyAlignment="1">
      <alignment vertical="top"/>
    </xf>
    <xf numFmtId="0" fontId="0" fillId="2" borderId="4" xfId="0" applyFill="1" applyBorder="1"/>
    <xf numFmtId="0" fontId="0" fillId="2" borderId="9" xfId="0" applyFill="1" applyBorder="1"/>
    <xf numFmtId="0" fontId="0" fillId="2" borderId="19" xfId="0" applyFill="1" applyBorder="1"/>
    <xf numFmtId="0" fontId="0" fillId="2" borderId="22" xfId="0" applyFill="1" applyBorder="1" applyAlignment="1">
      <alignment horizontal="center"/>
    </xf>
    <xf numFmtId="0" fontId="0" fillId="2" borderId="15" xfId="0" applyFill="1" applyBorder="1" applyAlignment="1">
      <alignment horizontal="center"/>
    </xf>
    <xf numFmtId="0" fontId="0" fillId="2" borderId="5" xfId="0" applyFill="1" applyBorder="1" applyAlignment="1">
      <alignment horizontal="center"/>
    </xf>
    <xf numFmtId="0" fontId="0" fillId="2" borderId="31" xfId="0" applyFill="1" applyBorder="1" applyAlignment="1">
      <alignment horizontal="center"/>
    </xf>
    <xf numFmtId="0" fontId="0" fillId="2" borderId="16" xfId="0" applyFill="1" applyBorder="1" applyAlignment="1">
      <alignment horizontal="center"/>
    </xf>
    <xf numFmtId="0" fontId="0" fillId="2" borderId="19" xfId="0" applyFill="1" applyBorder="1" applyAlignment="1">
      <alignment horizontal="center"/>
    </xf>
    <xf numFmtId="0" fontId="0" fillId="2" borderId="14" xfId="0" applyFill="1" applyBorder="1" applyAlignment="1">
      <alignment vertical="top"/>
    </xf>
    <xf numFmtId="0" fontId="3" fillId="0" borderId="0" xfId="0" applyFont="1" applyAlignment="1">
      <alignment vertical="center"/>
    </xf>
    <xf numFmtId="0" fontId="0" fillId="2" borderId="32" xfId="0" applyFill="1" applyBorder="1" applyAlignment="1">
      <alignment horizontal="center"/>
    </xf>
    <xf numFmtId="0" fontId="0" fillId="2" borderId="33" xfId="0" applyFill="1" applyBorder="1"/>
    <xf numFmtId="0" fontId="0" fillId="2" borderId="14" xfId="0" applyFill="1" applyBorder="1"/>
    <xf numFmtId="0" fontId="0" fillId="2" borderId="28" xfId="0" applyFill="1" applyBorder="1"/>
    <xf numFmtId="0" fontId="0" fillId="0" borderId="1" xfId="0" applyBorder="1" applyAlignment="1">
      <alignment horizontal="center"/>
    </xf>
    <xf numFmtId="0" fontId="4" fillId="0" borderId="0" xfId="0" applyFont="1" applyAlignment="1">
      <alignment vertical="center"/>
    </xf>
    <xf numFmtId="0" fontId="0" fillId="0" borderId="20" xfId="0" applyBorder="1" applyAlignment="1">
      <alignment horizontal="center"/>
    </xf>
    <xf numFmtId="0" fontId="0" fillId="0" borderId="20" xfId="0" applyFill="1" applyBorder="1"/>
    <xf numFmtId="0" fontId="0" fillId="0" borderId="34" xfId="0" applyFill="1" applyBorder="1"/>
    <xf numFmtId="0" fontId="5" fillId="0" borderId="0" xfId="0" applyFont="1" applyAlignment="1">
      <alignment vertical="center"/>
    </xf>
    <xf numFmtId="0" fontId="0" fillId="0" borderId="1" xfId="0" applyFill="1" applyBorder="1" applyAlignment="1">
      <alignment horizontal="center"/>
    </xf>
    <xf numFmtId="0" fontId="0" fillId="0" borderId="20" xfId="0" applyFill="1" applyBorder="1" applyAlignment="1">
      <alignment horizontal="center"/>
    </xf>
    <xf numFmtId="38" fontId="5" fillId="0" borderId="0" xfId="1" applyFont="1" applyBorder="1" applyAlignment="1">
      <alignment vertical="center"/>
    </xf>
    <xf numFmtId="0" fontId="0" fillId="3" borderId="35" xfId="0" applyFill="1" applyBorder="1"/>
    <xf numFmtId="0" fontId="0" fillId="3" borderId="25" xfId="0" applyFill="1" applyBorder="1"/>
    <xf numFmtId="0" fontId="0" fillId="3" borderId="27" xfId="0" applyFill="1" applyBorder="1"/>
    <xf numFmtId="40" fontId="0" fillId="0" borderId="0" xfId="0" applyNumberFormat="1"/>
    <xf numFmtId="40" fontId="0" fillId="0" borderId="0" xfId="0" applyNumberFormat="1" applyBorder="1"/>
    <xf numFmtId="0" fontId="0" fillId="0" borderId="0" xfId="0" applyFill="1" applyBorder="1" applyAlignment="1">
      <alignment horizontal="center"/>
    </xf>
    <xf numFmtId="0" fontId="0" fillId="0" borderId="0" xfId="0" applyBorder="1" applyAlignment="1">
      <alignment vertical="top" wrapText="1"/>
    </xf>
    <xf numFmtId="0" fontId="0" fillId="2" borderId="20" xfId="0" applyFill="1" applyBorder="1"/>
    <xf numFmtId="0" fontId="0" fillId="0" borderId="17" xfId="0" applyFill="1" applyBorder="1" applyAlignment="1">
      <alignment horizontal="center"/>
    </xf>
    <xf numFmtId="0" fontId="0" fillId="3" borderId="36" xfId="0" applyFill="1" applyBorder="1"/>
    <xf numFmtId="0" fontId="0" fillId="0" borderId="37" xfId="0" applyFill="1" applyBorder="1"/>
    <xf numFmtId="38" fontId="6" fillId="0" borderId="0" xfId="1" applyFont="1" applyBorder="1" applyAlignment="1">
      <alignment horizontal="right" vertical="center"/>
    </xf>
    <xf numFmtId="0" fontId="0" fillId="2" borderId="1" xfId="0" applyFill="1" applyBorder="1" applyAlignment="1">
      <alignment horizontal="center"/>
    </xf>
    <xf numFmtId="0" fontId="0" fillId="2" borderId="14" xfId="0" applyFill="1" applyBorder="1" applyAlignment="1">
      <alignment horizontal="center"/>
    </xf>
    <xf numFmtId="0" fontId="0" fillId="0" borderId="18" xfId="0" applyFill="1" applyBorder="1" applyAlignment="1">
      <alignment horizontal="center"/>
    </xf>
    <xf numFmtId="0" fontId="0" fillId="0" borderId="11" xfId="0" applyFill="1" applyBorder="1" applyAlignment="1">
      <alignment horizontal="center"/>
    </xf>
    <xf numFmtId="0" fontId="0" fillId="0" borderId="10" xfId="0" applyFill="1" applyBorder="1" applyAlignment="1">
      <alignment horizontal="center"/>
    </xf>
    <xf numFmtId="40" fontId="1" fillId="0" borderId="0" xfId="1" applyNumberFormat="1"/>
    <xf numFmtId="40" fontId="1" fillId="2" borderId="4" xfId="1" applyNumberFormat="1" applyFill="1" applyBorder="1"/>
    <xf numFmtId="40" fontId="1" fillId="2" borderId="9" xfId="1" applyNumberFormat="1" applyFill="1" applyBorder="1"/>
    <xf numFmtId="0" fontId="0" fillId="2" borderId="7" xfId="0" applyFill="1" applyBorder="1"/>
    <xf numFmtId="0" fontId="0" fillId="0" borderId="38" xfId="0" applyBorder="1"/>
    <xf numFmtId="0" fontId="0" fillId="0" borderId="15" xfId="0" applyBorder="1" applyAlignment="1">
      <alignment vertical="top"/>
    </xf>
    <xf numFmtId="0" fontId="0" fillId="2" borderId="5" xfId="0" applyFill="1" applyBorder="1" applyAlignment="1">
      <alignment vertical="top"/>
    </xf>
    <xf numFmtId="0" fontId="0" fillId="0" borderId="31" xfId="0" applyBorder="1" applyAlignment="1">
      <alignment vertical="top"/>
    </xf>
    <xf numFmtId="0" fontId="0" fillId="0" borderId="5" xfId="0" applyBorder="1" applyAlignment="1">
      <alignment vertical="top"/>
    </xf>
    <xf numFmtId="0" fontId="0" fillId="0" borderId="39" xfId="0" applyBorder="1" applyAlignment="1">
      <alignment horizontal="center" vertical="top"/>
    </xf>
    <xf numFmtId="0" fontId="0" fillId="0" borderId="20" xfId="0" applyBorder="1" applyAlignment="1">
      <alignment vertical="top"/>
    </xf>
    <xf numFmtId="0" fontId="0" fillId="0" borderId="5" xfId="0" applyBorder="1" applyAlignment="1">
      <alignment vertical="top" wrapText="1"/>
    </xf>
    <xf numFmtId="0" fontId="0" fillId="0" borderId="6" xfId="0" applyFill="1" applyBorder="1"/>
    <xf numFmtId="0" fontId="0" fillId="0" borderId="7" xfId="0" applyFill="1" applyBorder="1"/>
    <xf numFmtId="0" fontId="0" fillId="0" borderId="38" xfId="0" applyFill="1" applyBorder="1"/>
    <xf numFmtId="0" fontId="0" fillId="0" borderId="7" xfId="0" applyFill="1" applyBorder="1" applyAlignment="1">
      <alignment vertical="top" wrapText="1"/>
    </xf>
    <xf numFmtId="0" fontId="0" fillId="0" borderId="9" xfId="0" applyFill="1" applyBorder="1" applyAlignment="1">
      <alignment vertical="top" wrapText="1"/>
    </xf>
    <xf numFmtId="0" fontId="0" fillId="2" borderId="40" xfId="0" applyFill="1" applyBorder="1"/>
    <xf numFmtId="0" fontId="0" fillId="4" borderId="8" xfId="0" applyFill="1" applyBorder="1"/>
    <xf numFmtId="0" fontId="0" fillId="0" borderId="19" xfId="0" applyFill="1" applyBorder="1"/>
    <xf numFmtId="0" fontId="0" fillId="0" borderId="17" xfId="0" applyBorder="1" applyAlignment="1">
      <alignment vertical="top" wrapText="1"/>
    </xf>
    <xf numFmtId="0" fontId="0" fillId="0" borderId="19" xfId="0" applyBorder="1"/>
    <xf numFmtId="0" fontId="0" fillId="2" borderId="15" xfId="0" applyFill="1" applyBorder="1"/>
    <xf numFmtId="0" fontId="0" fillId="2" borderId="41" xfId="0" applyFill="1" applyBorder="1"/>
    <xf numFmtId="0" fontId="1" fillId="2" borderId="2" xfId="0" applyFont="1" applyFill="1" applyBorder="1"/>
    <xf numFmtId="40" fontId="1" fillId="2" borderId="4" xfId="1" applyNumberFormat="1" applyFont="1" applyFill="1" applyBorder="1"/>
    <xf numFmtId="0" fontId="0" fillId="2" borderId="42" xfId="0" applyFill="1" applyBorder="1"/>
    <xf numFmtId="40" fontId="1" fillId="2" borderId="43" xfId="1" applyNumberFormat="1" applyFill="1" applyBorder="1"/>
    <xf numFmtId="0" fontId="1" fillId="2" borderId="8" xfId="0" applyFont="1" applyFill="1" applyBorder="1"/>
    <xf numFmtId="40" fontId="1" fillId="2" borderId="9" xfId="1" applyNumberFormat="1" applyFont="1" applyFill="1" applyBorder="1"/>
    <xf numFmtId="40" fontId="1" fillId="2" borderId="1" xfId="1" applyNumberFormat="1" applyFill="1" applyBorder="1"/>
    <xf numFmtId="0" fontId="0" fillId="5" borderId="21" xfId="0" applyFill="1" applyBorder="1"/>
    <xf numFmtId="0" fontId="1" fillId="2" borderId="15" xfId="0" applyFont="1" applyFill="1" applyBorder="1"/>
    <xf numFmtId="40" fontId="1" fillId="2" borderId="5" xfId="1" applyNumberFormat="1" applyFont="1" applyFill="1" applyBorder="1"/>
    <xf numFmtId="0" fontId="4" fillId="0" borderId="0" xfId="0" applyFont="1" applyBorder="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pplyProtection="1">
      <alignment horizontal="center" vertical="center"/>
    </xf>
    <xf numFmtId="0" fontId="4" fillId="0" borderId="0" xfId="0" applyFont="1" applyBorder="1" applyAlignment="1">
      <alignment horizontal="center" vertical="center"/>
    </xf>
    <xf numFmtId="3" fontId="8" fillId="0" borderId="32" xfId="1" applyNumberFormat="1" applyFont="1" applyFill="1" applyBorder="1" applyAlignment="1">
      <alignment horizontal="right" vertical="center"/>
    </xf>
    <xf numFmtId="180" fontId="8" fillId="0" borderId="18" xfId="0" applyNumberFormat="1" applyFont="1" applyFill="1" applyBorder="1" applyAlignment="1">
      <alignment horizontal="left" vertical="center"/>
    </xf>
    <xf numFmtId="3" fontId="8" fillId="0" borderId="32" xfId="1" applyNumberFormat="1" applyFont="1" applyFill="1" applyBorder="1" applyAlignment="1">
      <alignment horizontal="right"/>
    </xf>
    <xf numFmtId="181" fontId="8" fillId="0" borderId="18" xfId="0" applyNumberFormat="1" applyFont="1" applyFill="1" applyBorder="1" applyAlignment="1">
      <alignment horizontal="left" vertical="center"/>
    </xf>
    <xf numFmtId="38" fontId="8" fillId="0" borderId="17" xfId="1" applyFont="1" applyFill="1" applyBorder="1" applyAlignment="1">
      <alignment horizontal="right"/>
    </xf>
    <xf numFmtId="38" fontId="8" fillId="0" borderId="18" xfId="1" applyFont="1" applyFill="1" applyBorder="1" applyAlignment="1">
      <alignment vertical="center"/>
    </xf>
    <xf numFmtId="38" fontId="8" fillId="0" borderId="44" xfId="1" applyFont="1" applyFill="1" applyBorder="1" applyAlignment="1">
      <alignment vertical="center"/>
    </xf>
    <xf numFmtId="3" fontId="8" fillId="0" borderId="13" xfId="1" applyNumberFormat="1" applyFont="1" applyFill="1" applyBorder="1" applyAlignment="1">
      <alignment horizontal="right" vertical="center"/>
    </xf>
    <xf numFmtId="180" fontId="8" fillId="0" borderId="10" xfId="0" applyNumberFormat="1" applyFont="1" applyFill="1" applyBorder="1" applyAlignment="1">
      <alignment horizontal="left" vertical="center"/>
    </xf>
    <xf numFmtId="3" fontId="8" fillId="0" borderId="13" xfId="1" applyNumberFormat="1" applyFont="1" applyFill="1" applyBorder="1" applyAlignment="1">
      <alignment horizontal="right"/>
    </xf>
    <xf numFmtId="181" fontId="8" fillId="0" borderId="10" xfId="0" applyNumberFormat="1" applyFont="1" applyFill="1" applyBorder="1" applyAlignment="1">
      <alignment horizontal="left" vertical="center"/>
    </xf>
    <xf numFmtId="38" fontId="8" fillId="0" borderId="38" xfId="1" applyFont="1" applyFill="1" applyBorder="1" applyAlignment="1">
      <alignment horizontal="right"/>
    </xf>
    <xf numFmtId="38" fontId="8" fillId="0" borderId="10" xfId="1" applyFont="1" applyFill="1" applyBorder="1" applyAlignment="1">
      <alignment vertical="center"/>
    </xf>
    <xf numFmtId="40" fontId="8" fillId="0" borderId="17" xfId="1" applyNumberFormat="1" applyFont="1" applyFill="1" applyBorder="1" applyAlignment="1">
      <alignment horizontal="center" vertical="center"/>
    </xf>
    <xf numFmtId="38" fontId="8" fillId="0" borderId="17" xfId="1" applyFont="1" applyFill="1" applyBorder="1" applyAlignment="1">
      <alignment vertical="center"/>
    </xf>
    <xf numFmtId="40" fontId="8" fillId="0" borderId="45" xfId="1" applyNumberFormat="1" applyFont="1" applyFill="1" applyBorder="1" applyAlignment="1">
      <alignment horizontal="center" vertical="center"/>
    </xf>
    <xf numFmtId="38" fontId="8" fillId="0" borderId="45" xfId="1" applyFont="1" applyFill="1" applyBorder="1" applyAlignment="1">
      <alignment vertical="center"/>
    </xf>
    <xf numFmtId="40" fontId="8" fillId="0" borderId="38" xfId="1" applyNumberFormat="1" applyFont="1" applyFill="1" applyBorder="1" applyAlignment="1">
      <alignment horizontal="center" vertical="center"/>
    </xf>
    <xf numFmtId="38" fontId="8" fillId="0" borderId="38" xfId="1" applyFont="1" applyFill="1" applyBorder="1" applyAlignment="1">
      <alignment vertical="center"/>
    </xf>
    <xf numFmtId="0" fontId="4" fillId="0" borderId="0" xfId="0" applyFont="1" applyFill="1" applyAlignment="1">
      <alignment vertical="center"/>
    </xf>
    <xf numFmtId="38" fontId="7" fillId="0" borderId="0" xfId="1" applyFont="1" applyBorder="1" applyAlignment="1">
      <alignment horizontal="right"/>
    </xf>
    <xf numFmtId="3" fontId="8" fillId="6" borderId="46" xfId="1" applyNumberFormat="1" applyFont="1" applyFill="1" applyBorder="1" applyAlignment="1">
      <alignment horizontal="right"/>
    </xf>
    <xf numFmtId="181" fontId="8" fillId="6" borderId="44" xfId="0" applyNumberFormat="1" applyFont="1" applyFill="1" applyBorder="1" applyAlignment="1">
      <alignment horizontal="left" vertical="center"/>
    </xf>
    <xf numFmtId="0" fontId="8" fillId="0" borderId="0" xfId="0" applyFont="1" applyBorder="1" applyAlignment="1">
      <alignment vertical="center" wrapText="1"/>
    </xf>
    <xf numFmtId="0" fontId="8" fillId="0" borderId="0" xfId="0" applyFont="1" applyBorder="1" applyAlignment="1">
      <alignment horizontal="center" vertical="center"/>
    </xf>
    <xf numFmtId="38" fontId="8" fillId="0" borderId="0" xfId="1" applyFont="1" applyBorder="1" applyAlignment="1">
      <alignment vertical="center"/>
    </xf>
    <xf numFmtId="0" fontId="6" fillId="0" borderId="47" xfId="0" applyFont="1" applyBorder="1" applyAlignment="1">
      <alignment horizontal="left" vertical="center"/>
    </xf>
    <xf numFmtId="0" fontId="6" fillId="0" borderId="47" xfId="0" applyFont="1" applyBorder="1" applyAlignment="1">
      <alignment horizontal="center" vertical="center"/>
    </xf>
    <xf numFmtId="0" fontId="6" fillId="0" borderId="4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13" xfId="0" applyFont="1" applyBorder="1" applyAlignment="1">
      <alignment horizontal="left" wrapText="1"/>
    </xf>
    <xf numFmtId="0" fontId="6" fillId="0" borderId="48" xfId="0" applyFont="1" applyBorder="1" applyAlignment="1">
      <alignment horizontal="left" vertical="center" wrapText="1"/>
    </xf>
    <xf numFmtId="3" fontId="6" fillId="0" borderId="48" xfId="1" applyNumberFormat="1" applyFont="1" applyBorder="1" applyAlignment="1">
      <alignment horizontal="left" vertical="center"/>
    </xf>
    <xf numFmtId="3" fontId="6" fillId="0" borderId="48" xfId="1" applyNumberFormat="1" applyFont="1" applyBorder="1" applyAlignment="1">
      <alignment horizontal="right" vertical="center"/>
    </xf>
    <xf numFmtId="179" fontId="6" fillId="0" borderId="48" xfId="1" applyNumberFormat="1" applyFont="1" applyBorder="1" applyAlignment="1">
      <alignment horizontal="left" vertical="center"/>
    </xf>
    <xf numFmtId="3" fontId="6" fillId="0" borderId="48" xfId="0" applyNumberFormat="1" applyFont="1" applyBorder="1" applyAlignment="1">
      <alignment horizontal="right" vertical="center"/>
    </xf>
    <xf numFmtId="0" fontId="6" fillId="0" borderId="48" xfId="0" applyFont="1" applyBorder="1" applyAlignment="1">
      <alignment horizontal="left" wrapText="1"/>
    </xf>
    <xf numFmtId="0" fontId="6" fillId="0" borderId="40" xfId="0" applyFont="1" applyBorder="1" applyAlignment="1">
      <alignment horizontal="left"/>
    </xf>
    <xf numFmtId="179" fontId="6" fillId="0" borderId="11" xfId="1" applyNumberFormat="1" applyFont="1" applyBorder="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8" fillId="0" borderId="0" xfId="0" applyFont="1" applyFill="1" applyBorder="1" applyAlignment="1">
      <alignment vertical="center"/>
    </xf>
    <xf numFmtId="0" fontId="11" fillId="0" borderId="32" xfId="0" applyNumberFormat="1" applyFont="1" applyFill="1" applyBorder="1" applyAlignment="1">
      <alignment vertical="center"/>
    </xf>
    <xf numFmtId="0" fontId="8" fillId="0" borderId="47" xfId="0" applyNumberFormat="1" applyFont="1" applyFill="1" applyBorder="1" applyAlignment="1">
      <alignment vertical="center"/>
    </xf>
    <xf numFmtId="0" fontId="9" fillId="0" borderId="47" xfId="0" applyFont="1" applyBorder="1" applyAlignment="1">
      <alignment vertical="center"/>
    </xf>
    <xf numFmtId="0" fontId="8" fillId="0" borderId="46" xfId="0" applyNumberFormat="1" applyFont="1" applyFill="1" applyBorder="1" applyAlignment="1">
      <alignment vertical="center"/>
    </xf>
    <xf numFmtId="0" fontId="8" fillId="0" borderId="0" xfId="0" applyNumberFormat="1" applyFont="1" applyFill="1" applyBorder="1" applyAlignment="1">
      <alignment vertical="center"/>
    </xf>
    <xf numFmtId="0" fontId="9" fillId="0" borderId="0" xfId="0" applyFont="1" applyBorder="1" applyAlignment="1">
      <alignment vertical="center"/>
    </xf>
    <xf numFmtId="0" fontId="8" fillId="0" borderId="13" xfId="0" applyFont="1" applyFill="1" applyBorder="1" applyAlignment="1">
      <alignment vertical="center"/>
    </xf>
    <xf numFmtId="0" fontId="8" fillId="0" borderId="48" xfId="0" applyFont="1" applyFill="1" applyBorder="1" applyAlignment="1">
      <alignment vertical="center"/>
    </xf>
    <xf numFmtId="0" fontId="8" fillId="0" borderId="48" xfId="0" applyFont="1" applyFill="1" applyBorder="1" applyAlignment="1">
      <alignment horizontal="right" vertical="center"/>
    </xf>
    <xf numFmtId="0" fontId="8" fillId="0" borderId="45" xfId="0" applyFont="1" applyFill="1" applyBorder="1" applyAlignment="1">
      <alignment horizontal="center" vertical="center"/>
    </xf>
    <xf numFmtId="0" fontId="8" fillId="0" borderId="0" xfId="0" applyFont="1" applyFill="1" applyAlignment="1">
      <alignment vertical="center"/>
    </xf>
    <xf numFmtId="49" fontId="8" fillId="0" borderId="18" xfId="0" applyNumberFormat="1" applyFont="1" applyFill="1" applyBorder="1" applyAlignment="1">
      <alignment vertical="top"/>
    </xf>
    <xf numFmtId="49" fontId="8" fillId="0" borderId="44" xfId="0" applyNumberFormat="1" applyFont="1" applyFill="1" applyBorder="1" applyAlignment="1">
      <alignment vertical="top"/>
    </xf>
    <xf numFmtId="49" fontId="8" fillId="0" borderId="10" xfId="0" applyNumberFormat="1" applyFont="1" applyFill="1" applyBorder="1" applyAlignment="1">
      <alignment horizontal="right" vertical="top"/>
    </xf>
    <xf numFmtId="49" fontId="8" fillId="0" borderId="44" xfId="0" applyNumberFormat="1" applyFont="1" applyFill="1" applyBorder="1" applyAlignment="1">
      <alignment horizontal="right" vertical="top"/>
    </xf>
    <xf numFmtId="0" fontId="8" fillId="0" borderId="47" xfId="0" applyFont="1" applyFill="1" applyBorder="1" applyAlignment="1">
      <alignment vertical="center"/>
    </xf>
    <xf numFmtId="49" fontId="8" fillId="0" borderId="47" xfId="0" applyNumberFormat="1" applyFont="1" applyFill="1" applyBorder="1" applyAlignment="1">
      <alignment vertical="center"/>
    </xf>
    <xf numFmtId="0" fontId="8" fillId="0" borderId="18" xfId="0" applyFont="1" applyFill="1" applyBorder="1" applyAlignment="1">
      <alignment vertical="center"/>
    </xf>
    <xf numFmtId="49" fontId="8" fillId="0" borderId="0" xfId="0" applyNumberFormat="1" applyFont="1" applyFill="1" applyBorder="1" applyAlignment="1">
      <alignment vertical="center"/>
    </xf>
    <xf numFmtId="0" fontId="8" fillId="0" borderId="44" xfId="0" applyFont="1" applyFill="1" applyBorder="1" applyAlignment="1">
      <alignment vertical="center"/>
    </xf>
    <xf numFmtId="0" fontId="6" fillId="0" borderId="18" xfId="0" applyFont="1" applyBorder="1" applyAlignment="1">
      <alignment horizontal="center" vertical="center"/>
    </xf>
    <xf numFmtId="0" fontId="6" fillId="0" borderId="44" xfId="0" applyFont="1" applyBorder="1" applyAlignment="1">
      <alignment horizontal="center" vertical="center"/>
    </xf>
    <xf numFmtId="3" fontId="6" fillId="0" borderId="10" xfId="1" applyNumberFormat="1" applyFont="1" applyBorder="1" applyAlignment="1">
      <alignment horizontal="left" vertical="center"/>
    </xf>
    <xf numFmtId="0" fontId="0" fillId="2" borderId="17" xfId="0" applyFill="1" applyBorder="1" applyAlignment="1">
      <alignment horizontal="center"/>
    </xf>
    <xf numFmtId="0" fontId="12" fillId="0" borderId="32" xfId="0" applyFont="1" applyBorder="1" applyAlignment="1">
      <alignment horizontal="left" vertical="center"/>
    </xf>
    <xf numFmtId="49" fontId="13" fillId="0" borderId="0" xfId="0" applyNumberFormat="1" applyFont="1" applyAlignment="1">
      <alignment horizontal="left" vertical="center"/>
    </xf>
    <xf numFmtId="0" fontId="13" fillId="0" borderId="0" xfId="0" applyFont="1" applyAlignment="1">
      <alignment vertical="center"/>
    </xf>
    <xf numFmtId="49" fontId="14" fillId="0" borderId="0" xfId="0" applyNumberFormat="1" applyFont="1" applyAlignment="1">
      <alignment horizontal="left"/>
    </xf>
    <xf numFmtId="0" fontId="14" fillId="0" borderId="0" xfId="0" applyFont="1"/>
    <xf numFmtId="176" fontId="15" fillId="0" borderId="0" xfId="0" applyNumberFormat="1" applyFont="1" applyAlignment="1">
      <alignment horizontal="right" vertical="center"/>
    </xf>
    <xf numFmtId="176" fontId="16" fillId="0" borderId="0" xfId="0" applyNumberFormat="1" applyFont="1" applyAlignment="1">
      <alignment horizontal="right"/>
    </xf>
    <xf numFmtId="0" fontId="8" fillId="0" borderId="46"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1" xfId="0" applyFont="1" applyFill="1" applyBorder="1" applyAlignment="1">
      <alignment horizontal="center" vertical="center"/>
    </xf>
    <xf numFmtId="0" fontId="19" fillId="0" borderId="0" xfId="0" applyFont="1" applyBorder="1" applyAlignment="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lignment vertical="center"/>
    </xf>
    <xf numFmtId="0" fontId="19" fillId="0" borderId="0" xfId="0" applyFont="1" applyFill="1" applyBorder="1" applyAlignment="1">
      <alignment vertical="center"/>
    </xf>
    <xf numFmtId="176" fontId="19" fillId="0" borderId="0" xfId="0" applyNumberFormat="1" applyFont="1" applyFill="1" applyBorder="1" applyAlignment="1" applyProtection="1">
      <alignment horizontal="center" vertical="center"/>
    </xf>
    <xf numFmtId="0" fontId="22" fillId="0" borderId="0" xfId="0" applyFont="1" applyAlignment="1">
      <alignment vertical="center"/>
    </xf>
    <xf numFmtId="0" fontId="19" fillId="0" borderId="0" xfId="0" applyFont="1" applyAlignment="1">
      <alignment vertical="center"/>
    </xf>
    <xf numFmtId="0" fontId="23" fillId="0" borderId="0" xfId="0" applyFont="1" applyFill="1" applyBorder="1" applyAlignment="1">
      <alignment vertical="center"/>
    </xf>
    <xf numFmtId="49" fontId="17" fillId="0" borderId="46" xfId="0" applyNumberFormat="1" applyFont="1" applyFill="1" applyBorder="1" applyAlignment="1">
      <alignment vertical="top"/>
    </xf>
    <xf numFmtId="49" fontId="17" fillId="0" borderId="13" xfId="0" applyNumberFormat="1" applyFont="1" applyFill="1" applyBorder="1" applyAlignment="1">
      <alignment vertical="top"/>
    </xf>
    <xf numFmtId="49" fontId="17" fillId="0" borderId="32" xfId="0" applyNumberFormat="1" applyFont="1" applyFill="1" applyBorder="1" applyAlignment="1">
      <alignment vertical="top"/>
    </xf>
    <xf numFmtId="40" fontId="20" fillId="0" borderId="17" xfId="1" applyNumberFormat="1" applyFont="1" applyFill="1" applyBorder="1" applyAlignment="1">
      <alignment horizontal="center" vertical="center"/>
    </xf>
    <xf numFmtId="3" fontId="20" fillId="0" borderId="32" xfId="1" applyNumberFormat="1" applyFont="1" applyFill="1" applyBorder="1" applyAlignment="1">
      <alignment horizontal="right" vertical="center"/>
    </xf>
    <xf numFmtId="3" fontId="20" fillId="0" borderId="32" xfId="1" applyNumberFormat="1" applyFont="1" applyFill="1" applyBorder="1" applyAlignment="1">
      <alignment horizontal="right"/>
    </xf>
    <xf numFmtId="181" fontId="20" fillId="0" borderId="18" xfId="0" applyNumberFormat="1" applyFont="1" applyFill="1" applyBorder="1" applyAlignment="1">
      <alignment horizontal="left" vertical="center"/>
    </xf>
    <xf numFmtId="38" fontId="20" fillId="0" borderId="18" xfId="1" applyFont="1" applyFill="1" applyBorder="1" applyAlignment="1">
      <alignment vertical="center"/>
    </xf>
    <xf numFmtId="49" fontId="22" fillId="0" borderId="46" xfId="0" applyNumberFormat="1" applyFont="1" applyFill="1" applyBorder="1" applyAlignment="1">
      <alignment vertical="top"/>
    </xf>
    <xf numFmtId="40" fontId="20" fillId="0" borderId="45" xfId="1" applyNumberFormat="1" applyFont="1" applyFill="1" applyBorder="1" applyAlignment="1">
      <alignment horizontal="center" vertical="center"/>
    </xf>
    <xf numFmtId="3" fontId="20" fillId="6" borderId="46" xfId="1" applyNumberFormat="1" applyFont="1" applyFill="1" applyBorder="1" applyAlignment="1">
      <alignment horizontal="right"/>
    </xf>
    <xf numFmtId="181" fontId="20" fillId="6" borderId="44" xfId="0" applyNumberFormat="1" applyFont="1" applyFill="1" applyBorder="1" applyAlignment="1">
      <alignment horizontal="left" vertical="center"/>
    </xf>
    <xf numFmtId="38" fontId="20" fillId="0" borderId="44" xfId="1" applyFont="1" applyFill="1" applyBorder="1" applyAlignment="1">
      <alignment vertical="center"/>
    </xf>
    <xf numFmtId="40" fontId="20" fillId="0" borderId="38" xfId="1" applyNumberFormat="1" applyFont="1" applyFill="1" applyBorder="1" applyAlignment="1">
      <alignment horizontal="center" vertical="center"/>
    </xf>
    <xf numFmtId="3" fontId="20" fillId="0" borderId="13" xfId="1" applyNumberFormat="1" applyFont="1" applyFill="1" applyBorder="1" applyAlignment="1">
      <alignment horizontal="right" vertical="center"/>
    </xf>
    <xf numFmtId="3" fontId="20" fillId="0" borderId="13" xfId="1" applyNumberFormat="1" applyFont="1" applyFill="1" applyBorder="1" applyAlignment="1">
      <alignment horizontal="right"/>
    </xf>
    <xf numFmtId="181" fontId="20" fillId="0" borderId="10" xfId="0" applyNumberFormat="1" applyFont="1" applyFill="1" applyBorder="1" applyAlignment="1">
      <alignment horizontal="left" vertical="center"/>
    </xf>
    <xf numFmtId="38" fontId="20" fillId="0" borderId="10" xfId="1" applyFont="1" applyFill="1" applyBorder="1" applyAlignment="1">
      <alignment vertical="center"/>
    </xf>
    <xf numFmtId="49" fontId="22" fillId="0" borderId="13" xfId="0" applyNumberFormat="1" applyFont="1" applyFill="1" applyBorder="1" applyAlignment="1">
      <alignment vertical="top"/>
    </xf>
    <xf numFmtId="38" fontId="20" fillId="0" borderId="17" xfId="1" applyFont="1" applyFill="1" applyBorder="1" applyAlignment="1">
      <alignment vertical="center"/>
    </xf>
    <xf numFmtId="49" fontId="22" fillId="0" borderId="32" xfId="0" applyNumberFormat="1" applyFont="1" applyFill="1" applyBorder="1" applyAlignment="1">
      <alignment vertical="top"/>
    </xf>
    <xf numFmtId="38" fontId="20" fillId="0" borderId="45" xfId="1" applyFont="1" applyFill="1" applyBorder="1" applyAlignment="1">
      <alignment vertical="center"/>
    </xf>
    <xf numFmtId="38" fontId="20" fillId="0" borderId="38" xfId="1" applyFont="1" applyFill="1" applyBorder="1" applyAlignment="1">
      <alignment vertical="center"/>
    </xf>
    <xf numFmtId="0" fontId="20" fillId="0" borderId="47" xfId="0" applyNumberFormat="1" applyFont="1" applyFill="1" applyBorder="1" applyAlignment="1">
      <alignment vertical="center"/>
    </xf>
    <xf numFmtId="0" fontId="18" fillId="0" borderId="47" xfId="0" applyFont="1" applyBorder="1" applyAlignment="1">
      <alignment vertical="center"/>
    </xf>
    <xf numFmtId="0" fontId="20" fillId="0" borderId="47" xfId="0" applyFont="1" applyFill="1" applyBorder="1" applyAlignment="1">
      <alignment vertical="center"/>
    </xf>
    <xf numFmtId="49" fontId="20" fillId="0" borderId="47" xfId="0" applyNumberFormat="1" applyFont="1" applyFill="1" applyBorder="1" applyAlignment="1">
      <alignment vertical="center"/>
    </xf>
    <xf numFmtId="0" fontId="20" fillId="0" borderId="0" xfId="0" applyNumberFormat="1" applyFont="1" applyFill="1" applyBorder="1" applyAlignment="1">
      <alignment vertical="center"/>
    </xf>
    <xf numFmtId="0" fontId="18" fillId="0" borderId="0" xfId="0" applyFont="1" applyBorder="1" applyAlignment="1">
      <alignment vertical="center"/>
    </xf>
    <xf numFmtId="49" fontId="20" fillId="0" borderId="0" xfId="0" applyNumberFormat="1" applyFont="1" applyFill="1" applyBorder="1" applyAlignment="1">
      <alignment vertical="center"/>
    </xf>
    <xf numFmtId="0" fontId="20" fillId="0" borderId="48" xfId="0" applyFont="1" applyFill="1" applyBorder="1" applyAlignment="1">
      <alignment vertical="center"/>
    </xf>
    <xf numFmtId="0" fontId="20" fillId="0" borderId="48" xfId="0" applyFont="1" applyFill="1" applyBorder="1" applyAlignment="1">
      <alignment horizontal="right" vertical="center"/>
    </xf>
    <xf numFmtId="0" fontId="20" fillId="0" borderId="13" xfId="0" applyFont="1" applyFill="1" applyBorder="1" applyAlignment="1">
      <alignment vertical="center"/>
    </xf>
    <xf numFmtId="0" fontId="20" fillId="0" borderId="46" xfId="0" applyNumberFormat="1" applyFont="1" applyFill="1" applyBorder="1" applyAlignment="1">
      <alignment vertical="center"/>
    </xf>
    <xf numFmtId="0" fontId="13" fillId="0" borderId="46" xfId="0" applyNumberFormat="1" applyFont="1" applyFill="1" applyBorder="1" applyAlignment="1">
      <alignment vertical="top"/>
    </xf>
    <xf numFmtId="0" fontId="13" fillId="0" borderId="0" xfId="0" quotePrefix="1" applyFont="1" applyAlignment="1">
      <alignment vertical="center"/>
    </xf>
    <xf numFmtId="0" fontId="24" fillId="0" borderId="32" xfId="0" applyFont="1" applyBorder="1" applyAlignment="1">
      <alignment horizontal="left" wrapText="1"/>
    </xf>
    <xf numFmtId="0" fontId="24" fillId="0" borderId="47" xfId="0" applyFont="1" applyBorder="1" applyAlignment="1">
      <alignment horizontal="left" vertical="center" wrapText="1"/>
    </xf>
    <xf numFmtId="3" fontId="24" fillId="0" borderId="47" xfId="1" applyNumberFormat="1" applyFont="1" applyBorder="1" applyAlignment="1">
      <alignment horizontal="left" vertical="center"/>
    </xf>
    <xf numFmtId="3" fontId="24" fillId="0" borderId="47" xfId="1" applyNumberFormat="1" applyFont="1" applyBorder="1" applyAlignment="1">
      <alignment horizontal="right" vertical="center"/>
    </xf>
    <xf numFmtId="179" fontId="24" fillId="0" borderId="47" xfId="1" applyNumberFormat="1" applyFont="1" applyBorder="1" applyAlignment="1">
      <alignment horizontal="left" vertical="center"/>
    </xf>
    <xf numFmtId="179" fontId="24" fillId="0" borderId="18" xfId="1" applyNumberFormat="1" applyFont="1" applyBorder="1" applyAlignment="1">
      <alignment horizontal="left" vertical="center"/>
    </xf>
    <xf numFmtId="3" fontId="24" fillId="0" borderId="32" xfId="1" applyNumberFormat="1" applyFont="1" applyBorder="1" applyAlignment="1">
      <alignment horizontal="right" vertical="center"/>
    </xf>
    <xf numFmtId="3" fontId="24" fillId="0" borderId="47" xfId="0" applyNumberFormat="1" applyFont="1" applyBorder="1" applyAlignment="1">
      <alignment horizontal="right" vertical="center"/>
    </xf>
    <xf numFmtId="3" fontId="24" fillId="0" borderId="18" xfId="0" applyNumberFormat="1" applyFont="1" applyBorder="1" applyAlignment="1">
      <alignment horizontal="right" vertical="center"/>
    </xf>
    <xf numFmtId="3" fontId="24" fillId="0" borderId="18" xfId="1" applyNumberFormat="1" applyFont="1" applyBorder="1" applyAlignment="1">
      <alignment horizontal="left" vertical="center"/>
    </xf>
    <xf numFmtId="3" fontId="25" fillId="0" borderId="47" xfId="1" applyNumberFormat="1" applyFont="1" applyBorder="1" applyAlignment="1">
      <alignment horizontal="left" vertical="center"/>
    </xf>
    <xf numFmtId="3" fontId="25" fillId="0" borderId="18" xfId="1" applyNumberFormat="1" applyFont="1" applyBorder="1" applyAlignment="1">
      <alignment horizontal="left" vertical="center"/>
    </xf>
    <xf numFmtId="0" fontId="24" fillId="0" borderId="46" xfId="0" applyFont="1" applyBorder="1" applyAlignment="1">
      <alignment horizontal="left"/>
    </xf>
    <xf numFmtId="0" fontId="24" fillId="0" borderId="0" xfId="0" applyFont="1" applyBorder="1" applyAlignment="1">
      <alignment horizontal="left" wrapText="1"/>
    </xf>
    <xf numFmtId="0" fontId="24" fillId="0" borderId="0" xfId="0" applyFont="1" applyBorder="1" applyAlignment="1">
      <alignment horizontal="left" vertical="center" wrapText="1"/>
    </xf>
    <xf numFmtId="3" fontId="24" fillId="0" borderId="0" xfId="1" applyNumberFormat="1" applyFont="1" applyBorder="1" applyAlignment="1">
      <alignment horizontal="left" vertical="center"/>
    </xf>
    <xf numFmtId="3" fontId="24" fillId="0" borderId="0" xfId="1" applyNumberFormat="1" applyFont="1" applyBorder="1" applyAlignment="1">
      <alignment horizontal="right" vertical="center"/>
    </xf>
    <xf numFmtId="179" fontId="24" fillId="0" borderId="0" xfId="1" applyNumberFormat="1" applyFont="1" applyBorder="1" applyAlignment="1">
      <alignment horizontal="left" vertical="center"/>
    </xf>
    <xf numFmtId="179" fontId="24" fillId="0" borderId="44" xfId="1" applyNumberFormat="1" applyFont="1" applyBorder="1" applyAlignment="1">
      <alignment horizontal="left" vertical="center"/>
    </xf>
    <xf numFmtId="3" fontId="24" fillId="6" borderId="46" xfId="1" applyNumberFormat="1" applyFont="1" applyFill="1" applyBorder="1" applyAlignment="1">
      <alignment horizontal="right" vertical="center"/>
    </xf>
    <xf numFmtId="3" fontId="24" fillId="6" borderId="0" xfId="1" applyNumberFormat="1" applyFont="1" applyFill="1" applyBorder="1" applyAlignment="1">
      <alignment horizontal="right" vertical="center"/>
    </xf>
    <xf numFmtId="179" fontId="24" fillId="6" borderId="44" xfId="1" applyNumberFormat="1" applyFont="1" applyFill="1" applyBorder="1" applyAlignment="1">
      <alignment horizontal="left" vertical="center"/>
    </xf>
    <xf numFmtId="3" fontId="24" fillId="6" borderId="0" xfId="0" applyNumberFormat="1" applyFont="1" applyFill="1" applyBorder="1" applyAlignment="1">
      <alignment horizontal="right" vertical="center"/>
    </xf>
    <xf numFmtId="3" fontId="24" fillId="6" borderId="44" xfId="0" applyNumberFormat="1" applyFont="1" applyFill="1" applyBorder="1" applyAlignment="1">
      <alignment horizontal="right" vertical="center"/>
    </xf>
    <xf numFmtId="3" fontId="24" fillId="6" borderId="44" xfId="1" applyNumberFormat="1" applyFont="1" applyFill="1" applyBorder="1" applyAlignment="1">
      <alignment horizontal="left" vertical="center"/>
    </xf>
    <xf numFmtId="0" fontId="25" fillId="0" borderId="46" xfId="1" applyNumberFormat="1" applyFont="1" applyBorder="1" applyAlignment="1"/>
    <xf numFmtId="0" fontId="26" fillId="0" borderId="0" xfId="0" applyFont="1" applyAlignment="1"/>
    <xf numFmtId="0" fontId="26" fillId="0" borderId="44" xfId="0" applyFont="1" applyBorder="1" applyAlignment="1"/>
    <xf numFmtId="0" fontId="24" fillId="0" borderId="13" xfId="0" applyFont="1" applyBorder="1" applyAlignment="1">
      <alignment horizontal="left" wrapText="1"/>
    </xf>
    <xf numFmtId="0" fontId="24" fillId="0" borderId="48" xfId="0" applyFont="1" applyBorder="1" applyAlignment="1">
      <alignment horizontal="left" wrapText="1"/>
    </xf>
    <xf numFmtId="0" fontId="24" fillId="0" borderId="48" xfId="0" applyFont="1" applyBorder="1" applyAlignment="1">
      <alignment horizontal="left" vertical="center" wrapText="1"/>
    </xf>
    <xf numFmtId="3" fontId="24" fillId="0" borderId="48" xfId="1" applyNumberFormat="1" applyFont="1" applyBorder="1" applyAlignment="1">
      <alignment horizontal="left" vertical="center"/>
    </xf>
    <xf numFmtId="3" fontId="24" fillId="0" borderId="48" xfId="1" applyNumberFormat="1" applyFont="1" applyBorder="1" applyAlignment="1">
      <alignment horizontal="right" vertical="center"/>
    </xf>
    <xf numFmtId="179" fontId="24" fillId="0" borderId="48" xfId="1" applyNumberFormat="1" applyFont="1" applyBorder="1" applyAlignment="1">
      <alignment horizontal="left" vertical="center"/>
    </xf>
    <xf numFmtId="179" fontId="24" fillId="0" borderId="10" xfId="1" applyNumberFormat="1" applyFont="1" applyBorder="1" applyAlignment="1">
      <alignment horizontal="left" vertical="center"/>
    </xf>
    <xf numFmtId="179" fontId="24" fillId="0" borderId="10" xfId="1" applyNumberFormat="1" applyFont="1" applyBorder="1" applyAlignment="1">
      <alignment horizontal="left"/>
    </xf>
    <xf numFmtId="178" fontId="24" fillId="0" borderId="10" xfId="1" applyNumberFormat="1" applyFont="1" applyBorder="1" applyAlignment="1">
      <alignment horizontal="left"/>
    </xf>
    <xf numFmtId="0" fontId="25" fillId="0" borderId="48" xfId="1" applyNumberFormat="1" applyFont="1" applyBorder="1" applyAlignment="1">
      <alignment horizontal="left"/>
    </xf>
    <xf numFmtId="0" fontId="25" fillId="0" borderId="10" xfId="1" applyNumberFormat="1" applyFont="1" applyBorder="1" applyAlignment="1">
      <alignment horizontal="left"/>
    </xf>
    <xf numFmtId="0" fontId="24" fillId="0" borderId="47" xfId="1" applyNumberFormat="1" applyFont="1" applyBorder="1" applyAlignment="1">
      <alignment horizontal="center"/>
    </xf>
    <xf numFmtId="0" fontId="24" fillId="0" borderId="18" xfId="1" applyNumberFormat="1" applyFont="1" applyBorder="1" applyAlignment="1">
      <alignment horizontal="center"/>
    </xf>
    <xf numFmtId="177" fontId="24" fillId="0" borderId="32" xfId="1" applyNumberFormat="1" applyFont="1" applyBorder="1" applyAlignment="1">
      <alignment horizontal="right"/>
    </xf>
    <xf numFmtId="177" fontId="24" fillId="0" borderId="47" xfId="1" applyNumberFormat="1" applyFont="1" applyBorder="1" applyAlignment="1">
      <alignment horizontal="right"/>
    </xf>
    <xf numFmtId="178" fontId="24" fillId="0" borderId="18" xfId="1" applyNumberFormat="1" applyFont="1" applyBorder="1" applyAlignment="1">
      <alignment horizontal="left"/>
    </xf>
    <xf numFmtId="177" fontId="24" fillId="0" borderId="47" xfId="0" applyNumberFormat="1" applyFont="1" applyBorder="1" applyAlignment="1">
      <alignment horizontal="right"/>
    </xf>
    <xf numFmtId="178" fontId="24" fillId="0" borderId="18" xfId="0" applyNumberFormat="1" applyFont="1" applyBorder="1" applyAlignment="1">
      <alignment horizontal="left"/>
    </xf>
    <xf numFmtId="177" fontId="24" fillId="0" borderId="18" xfId="1" applyNumberFormat="1" applyFont="1" applyBorder="1" applyAlignment="1">
      <alignment horizontal="right"/>
    </xf>
    <xf numFmtId="0" fontId="24" fillId="0" borderId="0" xfId="1" applyNumberFormat="1" applyFont="1" applyBorder="1" applyAlignment="1">
      <alignment horizontal="center"/>
    </xf>
    <xf numFmtId="0" fontId="24" fillId="0" borderId="44" xfId="1" applyNumberFormat="1" applyFont="1" applyBorder="1" applyAlignment="1">
      <alignment horizontal="center"/>
    </xf>
    <xf numFmtId="177" fontId="24" fillId="6" borderId="46" xfId="1" applyNumberFormat="1" applyFont="1" applyFill="1" applyBorder="1" applyAlignment="1">
      <alignment horizontal="right"/>
    </xf>
    <xf numFmtId="177" fontId="24" fillId="6" borderId="0" xfId="1" applyNumberFormat="1" applyFont="1" applyFill="1" applyBorder="1" applyAlignment="1">
      <alignment horizontal="right"/>
    </xf>
    <xf numFmtId="178" fontId="24" fillId="6" borderId="44" xfId="1" applyNumberFormat="1" applyFont="1" applyFill="1" applyBorder="1" applyAlignment="1">
      <alignment horizontal="left"/>
    </xf>
    <xf numFmtId="177" fontId="24" fillId="6" borderId="0" xfId="0" applyNumberFormat="1" applyFont="1" applyFill="1" applyBorder="1" applyAlignment="1">
      <alignment horizontal="right"/>
    </xf>
    <xf numFmtId="178" fontId="24" fillId="6" borderId="44" xfId="0" applyNumberFormat="1" applyFont="1" applyFill="1" applyBorder="1" applyAlignment="1">
      <alignment horizontal="left"/>
    </xf>
    <xf numFmtId="177" fontId="24" fillId="6" borderId="44" xfId="1" applyNumberFormat="1" applyFont="1" applyFill="1" applyBorder="1" applyAlignment="1">
      <alignment horizontal="right"/>
    </xf>
    <xf numFmtId="177" fontId="24" fillId="0" borderId="32" xfId="0" applyNumberFormat="1" applyFont="1" applyBorder="1" applyAlignment="1">
      <alignment horizontal="right"/>
    </xf>
    <xf numFmtId="177" fontId="24" fillId="6" borderId="46" xfId="0" applyNumberFormat="1" applyFont="1" applyFill="1" applyBorder="1" applyAlignment="1">
      <alignment horizontal="right"/>
    </xf>
    <xf numFmtId="0" fontId="1" fillId="0" borderId="8" xfId="2" applyFont="1" applyFill="1" applyBorder="1"/>
    <xf numFmtId="0" fontId="1" fillId="2" borderId="9" xfId="2" applyFont="1" applyFill="1" applyBorder="1"/>
    <xf numFmtId="0" fontId="1" fillId="0" borderId="9" xfId="2" applyFont="1" applyFill="1" applyBorder="1"/>
    <xf numFmtId="0" fontId="1" fillId="0" borderId="8" xfId="2" applyFont="1" applyFill="1" applyBorder="1" applyAlignment="1">
      <alignment horizontal="center"/>
    </xf>
    <xf numFmtId="0" fontId="1" fillId="0" borderId="1" xfId="2" applyFont="1" applyBorder="1"/>
    <xf numFmtId="0" fontId="1" fillId="0" borderId="9" xfId="2" applyFont="1" applyBorder="1"/>
    <xf numFmtId="0" fontId="0" fillId="0" borderId="0" xfId="3" applyFont="1"/>
    <xf numFmtId="0" fontId="1" fillId="0" borderId="15" xfId="2" applyFont="1" applyFill="1" applyBorder="1"/>
    <xf numFmtId="0" fontId="1" fillId="2" borderId="5" xfId="2" applyFont="1" applyFill="1" applyBorder="1"/>
    <xf numFmtId="0" fontId="1" fillId="0" borderId="15" xfId="2" applyFont="1" applyBorder="1"/>
    <xf numFmtId="0" fontId="1" fillId="0" borderId="5" xfId="2" applyFont="1" applyFill="1" applyBorder="1"/>
    <xf numFmtId="0" fontId="1" fillId="0" borderId="15" xfId="2" applyFont="1" applyFill="1" applyBorder="1" applyAlignment="1">
      <alignment horizontal="center"/>
    </xf>
    <xf numFmtId="0" fontId="1" fillId="0" borderId="20" xfId="2" applyFont="1" applyBorder="1"/>
    <xf numFmtId="0" fontId="1" fillId="0" borderId="5" xfId="2" applyFont="1" applyBorder="1"/>
    <xf numFmtId="0" fontId="0" fillId="0" borderId="1" xfId="0" applyFill="1" applyBorder="1" applyAlignment="1">
      <alignment vertical="top" wrapText="1"/>
    </xf>
    <xf numFmtId="0" fontId="0" fillId="2" borderId="8" xfId="0" applyFill="1" applyBorder="1" applyAlignment="1">
      <alignment horizontal="center"/>
    </xf>
    <xf numFmtId="0" fontId="0" fillId="2" borderId="9" xfId="0" applyFill="1" applyBorder="1" applyAlignment="1">
      <alignment horizontal="center"/>
    </xf>
    <xf numFmtId="0" fontId="1" fillId="0" borderId="8" xfId="0" applyFont="1" applyFill="1" applyBorder="1"/>
    <xf numFmtId="0" fontId="0" fillId="0" borderId="8" xfId="0" applyBorder="1" applyAlignment="1">
      <alignment horizontal="center" vertical="top"/>
    </xf>
    <xf numFmtId="0" fontId="0" fillId="0" borderId="8" xfId="0" applyBorder="1" applyAlignment="1">
      <alignment horizontal="center"/>
    </xf>
    <xf numFmtId="0" fontId="0" fillId="0" borderId="8" xfId="0" applyFill="1" applyBorder="1" applyAlignment="1">
      <alignment horizontal="center"/>
    </xf>
    <xf numFmtId="0" fontId="0" fillId="0" borderId="1" xfId="2" applyFont="1" applyFill="1" applyBorder="1"/>
    <xf numFmtId="0" fontId="0" fillId="0" borderId="20" xfId="2" applyFont="1" applyFill="1" applyBorder="1"/>
    <xf numFmtId="180" fontId="20" fillId="0" borderId="18" xfId="0" applyNumberFormat="1" applyFont="1" applyFill="1" applyBorder="1" applyAlignment="1">
      <alignment horizontal="left" vertical="center" wrapText="1"/>
    </xf>
    <xf numFmtId="180" fontId="20" fillId="0" borderId="10" xfId="0" applyNumberFormat="1" applyFont="1" applyFill="1" applyBorder="1" applyAlignment="1">
      <alignment horizontal="left" vertical="center" wrapText="1"/>
    </xf>
    <xf numFmtId="3" fontId="20" fillId="7" borderId="46" xfId="1" applyNumberFormat="1" applyFont="1" applyFill="1" applyBorder="1" applyAlignment="1">
      <alignment horizontal="right" vertical="center"/>
    </xf>
    <xf numFmtId="180" fontId="20" fillId="7" borderId="44" xfId="0" applyNumberFormat="1" applyFont="1" applyFill="1" applyBorder="1" applyAlignment="1">
      <alignment horizontal="left" vertical="center" wrapText="1"/>
    </xf>
    <xf numFmtId="3" fontId="8" fillId="7" borderId="46" xfId="1" applyNumberFormat="1" applyFont="1" applyFill="1" applyBorder="1" applyAlignment="1">
      <alignment horizontal="right" vertical="center"/>
    </xf>
    <xf numFmtId="180" fontId="8" fillId="7" borderId="44" xfId="0" applyNumberFormat="1" applyFont="1" applyFill="1" applyBorder="1" applyAlignment="1">
      <alignment horizontal="left" vertical="center"/>
    </xf>
    <xf numFmtId="38" fontId="8" fillId="7" borderId="45" xfId="1" applyFont="1" applyFill="1" applyBorder="1" applyAlignment="1">
      <alignment horizontal="right"/>
    </xf>
    <xf numFmtId="0" fontId="0" fillId="2" borderId="43" xfId="0" applyFill="1" applyBorder="1" applyAlignment="1">
      <alignment horizontal="center"/>
    </xf>
    <xf numFmtId="0" fontId="0" fillId="2" borderId="50" xfId="0" applyFill="1" applyBorder="1" applyAlignment="1">
      <alignment horizontal="center"/>
    </xf>
    <xf numFmtId="0" fontId="0" fillId="2" borderId="51" xfId="0" applyFill="1" applyBorder="1" applyAlignment="1">
      <alignment horizontal="center"/>
    </xf>
    <xf numFmtId="0" fontId="0" fillId="2" borderId="52" xfId="0" applyFill="1" applyBorder="1" applyAlignment="1">
      <alignment horizontal="center"/>
    </xf>
    <xf numFmtId="0" fontId="0" fillId="2" borderId="53" xfId="0" applyFill="1" applyBorder="1" applyAlignment="1">
      <alignment horizontal="center"/>
    </xf>
    <xf numFmtId="0" fontId="0" fillId="2" borderId="54" xfId="0" applyFill="1" applyBorder="1" applyAlignment="1">
      <alignment horizontal="center"/>
    </xf>
    <xf numFmtId="0" fontId="0" fillId="2" borderId="55" xfId="0" applyFill="1" applyBorder="1" applyAlignment="1">
      <alignment horizontal="center"/>
    </xf>
    <xf numFmtId="0" fontId="0" fillId="2" borderId="44" xfId="0" applyFill="1" applyBorder="1" applyAlignment="1">
      <alignment horizontal="center"/>
    </xf>
    <xf numFmtId="0" fontId="0" fillId="2" borderId="1" xfId="0" applyFill="1" applyBorder="1" applyAlignment="1"/>
    <xf numFmtId="0" fontId="0" fillId="2" borderId="32" xfId="0" applyFill="1" applyBorder="1" applyAlignment="1">
      <alignment vertical="top"/>
    </xf>
    <xf numFmtId="0" fontId="0" fillId="2" borderId="47" xfId="0" applyFill="1" applyBorder="1" applyAlignment="1">
      <alignment vertical="top"/>
    </xf>
    <xf numFmtId="0" fontId="0" fillId="2" borderId="18" xfId="0" applyFill="1" applyBorder="1" applyAlignment="1">
      <alignment vertical="top"/>
    </xf>
    <xf numFmtId="0" fontId="0" fillId="2" borderId="46" xfId="0" applyFill="1" applyBorder="1" applyAlignment="1">
      <alignment vertical="top"/>
    </xf>
    <xf numFmtId="0" fontId="0" fillId="2" borderId="0" xfId="0" applyFill="1" applyBorder="1" applyAlignment="1">
      <alignment vertical="top"/>
    </xf>
    <xf numFmtId="0" fontId="0" fillId="2" borderId="44" xfId="0" applyFill="1" applyBorder="1" applyAlignment="1">
      <alignment vertical="top"/>
    </xf>
    <xf numFmtId="0" fontId="0" fillId="2" borderId="46" xfId="0" applyFill="1" applyBorder="1" applyAlignment="1"/>
    <xf numFmtId="0" fontId="0" fillId="2" borderId="0" xfId="0" applyFill="1" applyBorder="1" applyAlignment="1"/>
    <xf numFmtId="0" fontId="0" fillId="2" borderId="44" xfId="0" applyFill="1" applyBorder="1" applyAlignment="1"/>
    <xf numFmtId="0" fontId="0" fillId="2" borderId="0" xfId="0" applyFill="1" applyAlignment="1"/>
    <xf numFmtId="0" fontId="0" fillId="2" borderId="13" xfId="0" applyFill="1" applyBorder="1" applyAlignment="1"/>
    <xf numFmtId="0" fontId="0" fillId="2" borderId="48" xfId="0" applyFill="1" applyBorder="1" applyAlignment="1"/>
    <xf numFmtId="0" fontId="0" fillId="2" borderId="10" xfId="0" applyFill="1" applyBorder="1" applyAlignment="1"/>
    <xf numFmtId="0" fontId="0" fillId="2" borderId="1" xfId="0" applyFill="1" applyBorder="1" applyAlignment="1">
      <alignment vertical="top"/>
    </xf>
    <xf numFmtId="0" fontId="0" fillId="2" borderId="49" xfId="0" applyFill="1" applyBorder="1" applyAlignment="1">
      <alignment horizontal="center" wrapText="1"/>
    </xf>
    <xf numFmtId="0" fontId="0" fillId="2" borderId="45" xfId="0" applyFill="1" applyBorder="1" applyAlignment="1">
      <alignment horizontal="center" wrapText="1"/>
    </xf>
    <xf numFmtId="0" fontId="0" fillId="2" borderId="14" xfId="0" applyFill="1" applyBorder="1" applyAlignment="1"/>
    <xf numFmtId="0" fontId="0" fillId="2" borderId="40" xfId="0" applyFill="1" applyBorder="1" applyAlignment="1"/>
    <xf numFmtId="0" fontId="0" fillId="2" borderId="11" xfId="0" applyFill="1" applyBorder="1" applyAlignment="1"/>
    <xf numFmtId="0" fontId="0" fillId="2" borderId="56" xfId="0" applyFill="1" applyBorder="1" applyAlignment="1">
      <alignment horizontal="center"/>
    </xf>
    <xf numFmtId="0" fontId="0" fillId="2" borderId="34" xfId="0" applyFill="1" applyBorder="1" applyAlignment="1">
      <alignment horizontal="center"/>
    </xf>
    <xf numFmtId="0" fontId="0" fillId="0" borderId="46" xfId="0" applyBorder="1" applyAlignment="1"/>
    <xf numFmtId="0" fontId="0" fillId="0" borderId="0" xfId="0" applyAlignment="1"/>
    <xf numFmtId="0" fontId="0" fillId="2" borderId="57" xfId="0" applyFill="1" applyBorder="1" applyAlignment="1">
      <alignment horizontal="center"/>
    </xf>
    <xf numFmtId="0" fontId="0" fillId="2" borderId="58" xfId="0" applyFill="1" applyBorder="1" applyAlignment="1">
      <alignment horizontal="center"/>
    </xf>
    <xf numFmtId="0" fontId="0" fillId="2" borderId="59" xfId="0" applyFill="1" applyBorder="1" applyAlignment="1">
      <alignment horizontal="center"/>
    </xf>
    <xf numFmtId="0" fontId="0" fillId="2" borderId="60" xfId="0" applyFill="1" applyBorder="1" applyAlignment="1">
      <alignment horizontal="center" wrapText="1"/>
    </xf>
    <xf numFmtId="0" fontId="0" fillId="2" borderId="3" xfId="0" applyFill="1" applyBorder="1" applyAlignment="1">
      <alignment horizontal="center" wrapText="1"/>
    </xf>
    <xf numFmtId="0" fontId="0" fillId="2" borderId="1" xfId="0" applyFill="1" applyBorder="1" applyAlignment="1">
      <alignment horizontal="center" wrapText="1"/>
    </xf>
    <xf numFmtId="0" fontId="0" fillId="2" borderId="4" xfId="0" applyFill="1" applyBorder="1" applyAlignment="1">
      <alignment horizontal="center"/>
    </xf>
    <xf numFmtId="0" fontId="0" fillId="2" borderId="9"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0" borderId="13" xfId="1" applyNumberFormat="1" applyFont="1" applyBorder="1" applyAlignment="1">
      <alignment horizontal="center"/>
    </xf>
    <xf numFmtId="0" fontId="24" fillId="0" borderId="10" xfId="1" applyNumberFormat="1" applyFont="1" applyBorder="1" applyAlignment="1">
      <alignment horizontal="center"/>
    </xf>
    <xf numFmtId="177" fontId="24" fillId="0" borderId="13" xfId="1" applyNumberFormat="1" applyFont="1" applyBorder="1" applyAlignment="1">
      <alignment horizontal="right"/>
    </xf>
    <xf numFmtId="177" fontId="24" fillId="0" borderId="48" xfId="1" applyNumberFormat="1" applyFont="1" applyBorder="1" applyAlignment="1">
      <alignment horizontal="right"/>
    </xf>
    <xf numFmtId="177" fontId="18" fillId="0" borderId="48" xfId="0" applyNumberFormat="1" applyFont="1" applyBorder="1" applyAlignment="1">
      <alignment horizontal="right"/>
    </xf>
    <xf numFmtId="177" fontId="24" fillId="0" borderId="13" xfId="0" applyNumberFormat="1" applyFont="1" applyBorder="1" applyAlignment="1">
      <alignment horizontal="right"/>
    </xf>
    <xf numFmtId="177" fontId="18" fillId="0" borderId="10" xfId="0" applyNumberFormat="1" applyFont="1" applyBorder="1" applyAlignment="1">
      <alignment horizontal="right"/>
    </xf>
    <xf numFmtId="179" fontId="6" fillId="0" borderId="40" xfId="1" applyNumberFormat="1" applyFont="1" applyBorder="1" applyAlignment="1">
      <alignment horizontal="center"/>
    </xf>
    <xf numFmtId="0" fontId="9" fillId="0" borderId="11" xfId="0" applyFont="1" applyBorder="1" applyAlignment="1">
      <alignment horizontal="center"/>
    </xf>
    <xf numFmtId="38" fontId="7" fillId="0" borderId="0" xfId="1" applyFont="1" applyBorder="1" applyAlignment="1">
      <alignment horizontal="right"/>
    </xf>
    <xf numFmtId="0" fontId="6" fillId="0" borderId="40" xfId="0" applyFont="1" applyBorder="1" applyAlignment="1">
      <alignment horizontal="left"/>
    </xf>
    <xf numFmtId="0" fontId="9" fillId="0" borderId="40" xfId="0" applyFont="1" applyBorder="1" applyAlignment="1"/>
    <xf numFmtId="3" fontId="6" fillId="0" borderId="40" xfId="1" applyNumberFormat="1" applyFont="1" applyBorder="1" applyAlignment="1">
      <alignment horizontal="center"/>
    </xf>
    <xf numFmtId="0" fontId="9" fillId="0" borderId="40" xfId="0" applyFont="1" applyBorder="1" applyAlignment="1">
      <alignment horizontal="center"/>
    </xf>
    <xf numFmtId="0" fontId="6" fillId="0" borderId="40" xfId="0" applyFont="1" applyBorder="1" applyAlignment="1">
      <alignment horizontal="center"/>
    </xf>
    <xf numFmtId="0" fontId="9" fillId="0" borderId="11" xfId="0" applyFont="1" applyBorder="1" applyAlignment="1"/>
    <xf numFmtId="179" fontId="6" fillId="0" borderId="14" xfId="1" applyNumberFormat="1" applyFont="1" applyBorder="1" applyAlignment="1">
      <alignment horizontal="center"/>
    </xf>
    <xf numFmtId="0" fontId="8" fillId="0" borderId="45" xfId="0" applyFont="1" applyFill="1" applyBorder="1" applyAlignment="1">
      <alignment vertical="center" wrapText="1" shrinkToFit="1"/>
    </xf>
    <xf numFmtId="0" fontId="9" fillId="0" borderId="45" xfId="0" applyFont="1" applyBorder="1" applyAlignment="1">
      <alignment vertical="center" wrapText="1" shrinkToFit="1"/>
    </xf>
    <xf numFmtId="0" fontId="9" fillId="0" borderId="38" xfId="0" applyFont="1" applyBorder="1" applyAlignment="1">
      <alignment vertical="center" wrapText="1" shrinkToFit="1"/>
    </xf>
    <xf numFmtId="0" fontId="8" fillId="0" borderId="17" xfId="0" applyFont="1" applyFill="1" applyBorder="1" applyAlignment="1">
      <alignment vertical="center" wrapText="1" shrinkToFit="1"/>
    </xf>
    <xf numFmtId="0" fontId="9" fillId="0" borderId="17" xfId="0" applyFont="1" applyBorder="1" applyAlignment="1">
      <alignment vertical="center" wrapText="1" shrinkToFit="1"/>
    </xf>
    <xf numFmtId="0" fontId="9" fillId="0" borderId="46" xfId="0" applyFont="1" applyBorder="1" applyAlignment="1">
      <alignment vertical="center" wrapText="1" shrinkToFit="1"/>
    </xf>
    <xf numFmtId="0" fontId="9" fillId="0" borderId="13" xfId="0" applyFont="1" applyBorder="1" applyAlignment="1">
      <alignment vertical="center" wrapText="1" shrinkToFit="1"/>
    </xf>
    <xf numFmtId="0" fontId="8" fillId="0" borderId="46"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13" xfId="0" applyFont="1" applyFill="1" applyBorder="1" applyAlignment="1">
      <alignment vertical="center"/>
    </xf>
    <xf numFmtId="0" fontId="9" fillId="0" borderId="10" xfId="0" applyFont="1" applyBorder="1" applyAlignment="1">
      <alignment vertical="center"/>
    </xf>
    <xf numFmtId="0" fontId="20" fillId="0" borderId="45" xfId="0" applyFont="1" applyFill="1" applyBorder="1" applyAlignment="1">
      <alignment vertical="center" wrapText="1" shrinkToFit="1"/>
    </xf>
    <xf numFmtId="0" fontId="18" fillId="0" borderId="45" xfId="0" applyFont="1" applyBorder="1" applyAlignment="1">
      <alignment vertical="center" wrapText="1" shrinkToFit="1"/>
    </xf>
    <xf numFmtId="0" fontId="18" fillId="0" borderId="38" xfId="0" applyFont="1" applyBorder="1" applyAlignment="1">
      <alignment vertical="center" wrapText="1" shrinkToFit="1"/>
    </xf>
    <xf numFmtId="0" fontId="20" fillId="0" borderId="17" xfId="0" applyFont="1" applyFill="1" applyBorder="1" applyAlignment="1">
      <alignment vertical="center" wrapText="1" shrinkToFit="1"/>
    </xf>
    <xf numFmtId="0" fontId="18" fillId="0" borderId="17" xfId="0" applyFont="1" applyBorder="1" applyAlignment="1">
      <alignment vertical="center" wrapText="1" shrinkToFit="1"/>
    </xf>
    <xf numFmtId="0" fontId="0" fillId="0" borderId="32" xfId="0" applyFont="1" applyBorder="1" applyAlignment="1">
      <alignment vertical="center" wrapText="1" shrinkToFit="1"/>
    </xf>
    <xf numFmtId="0" fontId="18" fillId="0" borderId="32" xfId="0" applyFont="1" applyBorder="1" applyAlignment="1">
      <alignment vertical="center" wrapText="1" shrinkToFit="1"/>
    </xf>
    <xf numFmtId="0" fontId="18" fillId="0" borderId="46" xfId="0" applyFont="1" applyBorder="1" applyAlignment="1">
      <alignment vertical="center" wrapText="1" shrinkToFit="1"/>
    </xf>
    <xf numFmtId="0" fontId="18" fillId="0" borderId="13" xfId="0" applyFont="1" applyBorder="1" applyAlignment="1">
      <alignment vertical="center" wrapText="1" shrinkToFit="1"/>
    </xf>
    <xf numFmtId="3" fontId="18" fillId="0" borderId="17" xfId="1" applyNumberFormat="1" applyFont="1" applyFill="1" applyBorder="1" applyAlignment="1">
      <alignment horizontal="right"/>
    </xf>
    <xf numFmtId="3" fontId="18" fillId="7" borderId="45" xfId="1" applyNumberFormat="1" applyFont="1" applyFill="1" applyBorder="1" applyAlignment="1">
      <alignment horizontal="right"/>
    </xf>
    <xf numFmtId="3" fontId="18" fillId="0" borderId="38" xfId="1" applyNumberFormat="1" applyFont="1" applyFill="1" applyBorder="1" applyAlignment="1">
      <alignment horizontal="right"/>
    </xf>
  </cellXfs>
  <cellStyles count="4">
    <cellStyle name="桁区切り" xfId="1" builtinId="6"/>
    <cellStyle name="標準" xfId="0" builtinId="0"/>
    <cellStyle name="標準 2" xfId="2"/>
    <cellStyle name="標準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2"/>
  <dimension ref="A1:AA62"/>
  <sheetViews>
    <sheetView topLeftCell="R20" workbookViewId="0">
      <selection activeCell="W32" sqref="W32"/>
    </sheetView>
  </sheetViews>
  <sheetFormatPr defaultRowHeight="13.5"/>
  <cols>
    <col min="1" max="1" width="21.75" customWidth="1"/>
    <col min="2" max="2" width="31.375" customWidth="1"/>
    <col min="3" max="3" width="4.25" customWidth="1"/>
    <col min="4" max="4" width="2.875" bestFit="1" customWidth="1"/>
    <col min="5" max="5" width="6" style="36" customWidth="1"/>
    <col min="6" max="6" width="6" customWidth="1"/>
    <col min="7" max="7" width="3.5" bestFit="1" customWidth="1"/>
    <col min="8" max="8" width="6" style="36"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 customWidth="1"/>
    <col min="27" max="27" width="35.5" customWidth="1"/>
  </cols>
  <sheetData>
    <row r="1" spans="1:27" ht="26.25" customHeight="1" thickBot="1">
      <c r="A1" s="64" t="s">
        <v>106</v>
      </c>
    </row>
    <row r="2" spans="1:27" ht="13.5" customHeight="1" thickBot="1">
      <c r="A2" s="38" t="s">
        <v>1</v>
      </c>
      <c r="B2" s="39" t="s">
        <v>60</v>
      </c>
      <c r="C2" t="s">
        <v>2</v>
      </c>
      <c r="F2" t="s">
        <v>71</v>
      </c>
      <c r="J2" t="s">
        <v>3</v>
      </c>
      <c r="S2" t="s">
        <v>100</v>
      </c>
    </row>
    <row r="3" spans="1:27" ht="28.5" customHeight="1" thickBot="1">
      <c r="A3" s="40"/>
      <c r="B3" s="68"/>
      <c r="D3" s="48" t="s">
        <v>17</v>
      </c>
      <c r="E3" s="49">
        <v>0.85</v>
      </c>
      <c r="F3" s="18"/>
      <c r="G3" s="48">
        <v>1</v>
      </c>
      <c r="H3" s="49">
        <v>13.5</v>
      </c>
      <c r="K3" s="52" t="s">
        <v>74</v>
      </c>
      <c r="L3" s="52" t="s">
        <v>76</v>
      </c>
      <c r="M3" s="369" t="s">
        <v>77</v>
      </c>
      <c r="N3" s="370"/>
      <c r="O3" s="370"/>
      <c r="P3" s="370"/>
      <c r="Q3" s="371"/>
      <c r="T3" s="52" t="s">
        <v>75</v>
      </c>
      <c r="U3" s="52" t="s">
        <v>76</v>
      </c>
      <c r="V3" s="352" t="s">
        <v>78</v>
      </c>
      <c r="W3" s="352"/>
      <c r="X3" s="352"/>
      <c r="Y3" s="352"/>
      <c r="Z3" s="352"/>
    </row>
    <row r="4" spans="1:27" ht="14.25" thickBot="1">
      <c r="A4" s="41"/>
      <c r="B4" s="37"/>
      <c r="D4" s="50" t="s">
        <v>18</v>
      </c>
      <c r="E4" s="51">
        <v>0.77</v>
      </c>
      <c r="F4" s="18"/>
      <c r="G4" s="48">
        <v>2</v>
      </c>
      <c r="H4" s="49">
        <v>9.75</v>
      </c>
      <c r="K4" s="52" t="s">
        <v>81</v>
      </c>
      <c r="L4" s="52" t="s">
        <v>132</v>
      </c>
      <c r="M4" s="353" t="s">
        <v>57</v>
      </c>
      <c r="N4" s="354"/>
      <c r="O4" s="354"/>
      <c r="P4" s="354"/>
      <c r="Q4" s="355"/>
      <c r="T4" s="52" t="s">
        <v>79</v>
      </c>
      <c r="U4" s="52" t="s">
        <v>132</v>
      </c>
      <c r="V4" s="366" t="s">
        <v>57</v>
      </c>
      <c r="W4" s="366"/>
      <c r="X4" s="366"/>
      <c r="Y4" s="366"/>
      <c r="Z4" s="366"/>
    </row>
    <row r="5" spans="1:27" ht="14.25" thickBot="1">
      <c r="A5" s="41"/>
      <c r="B5" s="37"/>
      <c r="D5" s="50" t="s">
        <v>19</v>
      </c>
      <c r="E5" s="51">
        <v>1.5</v>
      </c>
      <c r="F5" s="18"/>
      <c r="G5" s="48">
        <v>3</v>
      </c>
      <c r="H5" s="49">
        <v>38.25</v>
      </c>
      <c r="K5" s="52" t="s">
        <v>80</v>
      </c>
      <c r="L5" s="52" t="s">
        <v>133</v>
      </c>
      <c r="M5" s="356"/>
      <c r="N5" s="357"/>
      <c r="O5" s="357"/>
      <c r="P5" s="357"/>
      <c r="Q5" s="358"/>
      <c r="T5" s="52" t="s">
        <v>80</v>
      </c>
      <c r="U5" s="52" t="s">
        <v>133</v>
      </c>
      <c r="V5" s="366"/>
      <c r="W5" s="366"/>
      <c r="X5" s="366"/>
      <c r="Y5" s="366"/>
      <c r="Z5" s="366"/>
    </row>
    <row r="6" spans="1:27" ht="14.25" thickBot="1">
      <c r="A6" s="40" t="s">
        <v>58</v>
      </c>
      <c r="B6" s="45" t="s">
        <v>101</v>
      </c>
      <c r="D6" s="50" t="s">
        <v>20</v>
      </c>
      <c r="E6" s="51">
        <v>1.5</v>
      </c>
      <c r="F6" s="18"/>
      <c r="G6" s="48">
        <v>4</v>
      </c>
      <c r="H6" s="51">
        <v>6.75</v>
      </c>
      <c r="K6" s="52" t="s">
        <v>44</v>
      </c>
      <c r="L6" s="52" t="s">
        <v>182</v>
      </c>
      <c r="M6" s="356"/>
      <c r="N6" s="357"/>
      <c r="O6" s="357"/>
      <c r="P6" s="357"/>
      <c r="Q6" s="358"/>
      <c r="T6" s="52" t="s">
        <v>44</v>
      </c>
      <c r="U6" s="52" t="s">
        <v>182</v>
      </c>
      <c r="V6" s="366"/>
      <c r="W6" s="366"/>
      <c r="X6" s="366"/>
      <c r="Y6" s="366"/>
      <c r="Z6" s="366"/>
    </row>
    <row r="7" spans="1:27" ht="14.25" thickBot="1">
      <c r="A7" s="41" t="s">
        <v>59</v>
      </c>
      <c r="B7" s="34" t="s">
        <v>93</v>
      </c>
      <c r="D7" s="50" t="s">
        <v>21</v>
      </c>
      <c r="E7" s="51">
        <v>1.5</v>
      </c>
      <c r="F7" s="18"/>
      <c r="G7" s="48">
        <v>5</v>
      </c>
      <c r="H7" s="51">
        <v>24.75</v>
      </c>
      <c r="K7" s="52" t="s">
        <v>45</v>
      </c>
      <c r="L7" s="52" t="s">
        <v>183</v>
      </c>
      <c r="M7" s="356"/>
      <c r="N7" s="357"/>
      <c r="O7" s="357"/>
      <c r="P7" s="357"/>
      <c r="Q7" s="358"/>
      <c r="T7" s="52" t="s">
        <v>45</v>
      </c>
      <c r="U7" s="52" t="s">
        <v>183</v>
      </c>
      <c r="V7" s="366"/>
      <c r="W7" s="366"/>
      <c r="X7" s="366"/>
      <c r="Y7" s="366"/>
      <c r="Z7" s="366"/>
    </row>
    <row r="8" spans="1:27" ht="14.25" thickBot="1">
      <c r="A8" s="41" t="s">
        <v>67</v>
      </c>
      <c r="B8" s="34" t="s">
        <v>190</v>
      </c>
      <c r="D8" s="50" t="s">
        <v>22</v>
      </c>
      <c r="E8" s="51">
        <v>1.5</v>
      </c>
      <c r="F8" s="18"/>
      <c r="G8" s="48">
        <v>6</v>
      </c>
      <c r="H8" s="51">
        <v>3.75</v>
      </c>
      <c r="K8" s="52" t="s">
        <v>89</v>
      </c>
      <c r="L8" s="52" t="s">
        <v>184</v>
      </c>
      <c r="M8" s="359"/>
      <c r="N8" s="360"/>
      <c r="O8" s="360"/>
      <c r="P8" s="360"/>
      <c r="Q8" s="361"/>
      <c r="T8" s="52" t="s">
        <v>97</v>
      </c>
      <c r="U8" s="52" t="s">
        <v>186</v>
      </c>
      <c r="V8" s="352"/>
      <c r="W8" s="352"/>
      <c r="X8" s="352"/>
      <c r="Y8" s="352"/>
      <c r="Z8" s="352"/>
    </row>
    <row r="9" spans="1:27" ht="14.25" thickBot="1">
      <c r="A9" s="41" t="s">
        <v>68</v>
      </c>
      <c r="B9" s="34" t="s">
        <v>149</v>
      </c>
      <c r="D9" s="50" t="s">
        <v>23</v>
      </c>
      <c r="E9" s="51">
        <v>1.5</v>
      </c>
      <c r="F9" s="18"/>
      <c r="G9" s="48">
        <v>7</v>
      </c>
      <c r="H9" s="51">
        <v>4.5</v>
      </c>
      <c r="K9" s="52" t="s">
        <v>90</v>
      </c>
      <c r="L9" s="52" t="s">
        <v>185</v>
      </c>
      <c r="M9" s="359"/>
      <c r="N9" s="360"/>
      <c r="O9" s="360"/>
      <c r="P9" s="360"/>
      <c r="Q9" s="361"/>
      <c r="T9" s="52" t="s">
        <v>98</v>
      </c>
      <c r="U9" s="52" t="s">
        <v>187</v>
      </c>
      <c r="V9" s="352"/>
      <c r="W9" s="352"/>
      <c r="X9" s="352"/>
      <c r="Y9" s="352"/>
      <c r="Z9" s="352"/>
    </row>
    <row r="10" spans="1:27" ht="14.25" thickBot="1">
      <c r="A10" s="41" t="s">
        <v>65</v>
      </c>
      <c r="B10" s="34">
        <v>12</v>
      </c>
      <c r="D10" s="50" t="s">
        <v>24</v>
      </c>
      <c r="E10" s="51">
        <v>1.5</v>
      </c>
      <c r="F10" s="18"/>
      <c r="G10" s="48">
        <v>8</v>
      </c>
      <c r="H10" s="51">
        <v>21.75</v>
      </c>
      <c r="K10" s="52" t="s">
        <v>10</v>
      </c>
      <c r="L10" s="52" t="s">
        <v>297</v>
      </c>
      <c r="M10" s="359"/>
      <c r="N10" s="362"/>
      <c r="O10" s="362"/>
      <c r="P10" s="362"/>
      <c r="Q10" s="361"/>
      <c r="U10" t="s">
        <v>299</v>
      </c>
    </row>
    <row r="11" spans="1:27" ht="14.25" thickBot="1">
      <c r="A11" s="41" t="s">
        <v>61</v>
      </c>
      <c r="B11" s="34">
        <v>3</v>
      </c>
      <c r="D11" s="50" t="s">
        <v>25</v>
      </c>
      <c r="E11" s="51">
        <v>4</v>
      </c>
      <c r="F11" s="18"/>
      <c r="G11" s="48">
        <v>9</v>
      </c>
      <c r="H11" s="51">
        <v>21.75</v>
      </c>
      <c r="K11" s="52" t="s">
        <v>11</v>
      </c>
      <c r="L11" s="52" t="s">
        <v>298</v>
      </c>
      <c r="M11" s="363"/>
      <c r="N11" s="364"/>
      <c r="O11" s="364"/>
      <c r="P11" s="364"/>
      <c r="Q11" s="365"/>
      <c r="U11" t="s">
        <v>300</v>
      </c>
    </row>
    <row r="12" spans="1:27" ht="14.25" thickBot="1">
      <c r="A12" s="41" t="s">
        <v>62</v>
      </c>
      <c r="B12" s="34">
        <v>6</v>
      </c>
      <c r="D12" s="50" t="s">
        <v>26</v>
      </c>
      <c r="E12" s="51">
        <v>4</v>
      </c>
      <c r="F12" s="18"/>
      <c r="G12" s="48">
        <v>10</v>
      </c>
      <c r="H12" s="51">
        <v>21.75</v>
      </c>
      <c r="K12" t="s">
        <v>118</v>
      </c>
      <c r="T12" t="s">
        <v>99</v>
      </c>
    </row>
    <row r="13" spans="1:27" ht="27.75" customHeight="1" thickBot="1">
      <c r="A13" s="42" t="s">
        <v>63</v>
      </c>
      <c r="B13" s="34">
        <v>1</v>
      </c>
      <c r="D13" s="50" t="s">
        <v>27</v>
      </c>
      <c r="E13" s="51">
        <v>4</v>
      </c>
      <c r="F13" s="18"/>
      <c r="G13" s="48">
        <v>11</v>
      </c>
      <c r="H13" s="51">
        <v>21.75</v>
      </c>
      <c r="K13" s="346" t="s">
        <v>107</v>
      </c>
      <c r="L13" s="347"/>
      <c r="M13" s="348" t="s">
        <v>108</v>
      </c>
      <c r="N13" s="349"/>
      <c r="O13" s="350"/>
      <c r="P13" s="350" t="s">
        <v>48</v>
      </c>
      <c r="Q13" s="367" t="s">
        <v>52</v>
      </c>
      <c r="R13" s="344" t="s">
        <v>53</v>
      </c>
      <c r="T13" s="346" t="s">
        <v>107</v>
      </c>
      <c r="U13" s="347"/>
      <c r="V13" s="348" t="s">
        <v>108</v>
      </c>
      <c r="W13" s="349"/>
      <c r="X13" s="350"/>
      <c r="Y13" s="350" t="s">
        <v>48</v>
      </c>
      <c r="Z13" s="367" t="s">
        <v>52</v>
      </c>
      <c r="AA13" s="344" t="s">
        <v>53</v>
      </c>
    </row>
    <row r="14" spans="1:27" ht="14.25" thickBot="1">
      <c r="A14" s="41" t="s">
        <v>91</v>
      </c>
      <c r="B14" s="34">
        <v>0</v>
      </c>
      <c r="D14" s="50" t="s">
        <v>28</v>
      </c>
      <c r="E14" s="51">
        <v>4</v>
      </c>
      <c r="F14" s="18"/>
      <c r="G14" s="48">
        <v>12</v>
      </c>
      <c r="H14" s="51">
        <v>21.75</v>
      </c>
      <c r="K14" s="61" t="s">
        <v>0</v>
      </c>
      <c r="L14" s="65"/>
      <c r="M14" s="201" t="s">
        <v>0</v>
      </c>
      <c r="N14" s="65"/>
      <c r="O14" s="201" t="s">
        <v>70</v>
      </c>
      <c r="P14" s="351"/>
      <c r="Q14" s="368"/>
      <c r="R14" s="345"/>
      <c r="T14" s="61" t="s">
        <v>0</v>
      </c>
      <c r="U14" s="65"/>
      <c r="V14" s="90" t="s">
        <v>0</v>
      </c>
      <c r="W14" s="91"/>
      <c r="X14" s="90" t="s">
        <v>70</v>
      </c>
      <c r="Y14" s="351"/>
      <c r="Z14" s="368"/>
      <c r="AA14" s="345"/>
    </row>
    <row r="15" spans="1:27" ht="14.25" thickBot="1">
      <c r="A15" s="42" t="s">
        <v>92</v>
      </c>
      <c r="B15" s="34">
        <v>0</v>
      </c>
      <c r="D15" s="50" t="s">
        <v>29</v>
      </c>
      <c r="E15" s="51">
        <v>4</v>
      </c>
      <c r="F15" s="18"/>
      <c r="G15" s="48">
        <v>13</v>
      </c>
      <c r="H15" s="51">
        <v>21.75</v>
      </c>
      <c r="K15" s="23" t="s">
        <v>293</v>
      </c>
      <c r="L15" s="52" t="s">
        <v>301</v>
      </c>
      <c r="M15" s="23" t="s">
        <v>292</v>
      </c>
      <c r="N15" s="23" t="s">
        <v>294</v>
      </c>
      <c r="O15" s="23">
        <v>3</v>
      </c>
      <c r="P15" s="69" t="s">
        <v>166</v>
      </c>
      <c r="Q15" s="1"/>
      <c r="R15" s="1"/>
      <c r="T15" s="9" t="s">
        <v>4</v>
      </c>
      <c r="U15" s="52" t="s">
        <v>302</v>
      </c>
      <c r="V15" s="1" t="s">
        <v>46</v>
      </c>
      <c r="W15" s="1" t="s">
        <v>146</v>
      </c>
      <c r="X15" s="1">
        <v>2</v>
      </c>
      <c r="Y15" s="69" t="s">
        <v>49</v>
      </c>
      <c r="Z15" s="1" t="s">
        <v>115</v>
      </c>
      <c r="AA15" s="10"/>
    </row>
    <row r="16" spans="1:27" ht="14.25" thickBot="1">
      <c r="A16" s="42" t="s">
        <v>121</v>
      </c>
      <c r="B16" s="34"/>
      <c r="D16" s="50" t="s">
        <v>30</v>
      </c>
      <c r="E16" s="51">
        <v>4</v>
      </c>
      <c r="F16" s="18"/>
      <c r="G16" s="48">
        <v>14</v>
      </c>
      <c r="H16" s="51">
        <v>21.75</v>
      </c>
      <c r="K16" s="1"/>
      <c r="L16" s="52"/>
      <c r="M16" s="1"/>
      <c r="N16" s="1"/>
      <c r="O16" s="1"/>
      <c r="P16" s="1"/>
      <c r="Q16" s="1"/>
      <c r="R16" s="1"/>
      <c r="T16" s="9" t="s">
        <v>5</v>
      </c>
      <c r="U16" s="52" t="s">
        <v>303</v>
      </c>
      <c r="V16" s="1" t="s">
        <v>125</v>
      </c>
      <c r="W16" s="1"/>
      <c r="X16" s="1"/>
      <c r="Y16" s="69" t="s">
        <v>49</v>
      </c>
      <c r="Z16" s="1"/>
      <c r="AA16" s="10"/>
    </row>
    <row r="17" spans="1:27" ht="14.25" thickBot="1">
      <c r="A17" s="42" t="s">
        <v>122</v>
      </c>
      <c r="B17" s="46"/>
      <c r="D17" s="50" t="s">
        <v>31</v>
      </c>
      <c r="E17" s="51">
        <v>4</v>
      </c>
      <c r="F17" s="18"/>
      <c r="G17" s="48">
        <v>15</v>
      </c>
      <c r="H17" s="51">
        <v>21.75</v>
      </c>
      <c r="K17" s="1"/>
      <c r="L17" s="52"/>
      <c r="M17" s="1"/>
      <c r="N17" s="1"/>
      <c r="O17" s="1"/>
      <c r="P17" s="1"/>
      <c r="Q17" s="1"/>
      <c r="R17" s="1"/>
      <c r="T17" s="9" t="s">
        <v>6</v>
      </c>
      <c r="U17" s="52" t="s">
        <v>304</v>
      </c>
      <c r="V17" s="1" t="s">
        <v>46</v>
      </c>
      <c r="W17" s="1" t="s">
        <v>147</v>
      </c>
      <c r="X17" s="1">
        <v>1</v>
      </c>
      <c r="Y17" s="69" t="s">
        <v>49</v>
      </c>
      <c r="Z17" s="1" t="s">
        <v>115</v>
      </c>
      <c r="AA17" s="10"/>
    </row>
    <row r="18" spans="1:27" ht="14.25" thickBot="1">
      <c r="A18" s="78" t="s">
        <v>119</v>
      </c>
      <c r="B18" s="73" t="s">
        <v>149</v>
      </c>
      <c r="D18" s="50" t="s">
        <v>32</v>
      </c>
      <c r="E18" s="51">
        <v>4</v>
      </c>
      <c r="F18" s="18"/>
      <c r="G18" s="48">
        <v>16</v>
      </c>
      <c r="H18" s="51">
        <v>21.75</v>
      </c>
      <c r="K18" s="1"/>
      <c r="L18" s="52"/>
      <c r="M18" s="1"/>
      <c r="N18" s="1"/>
      <c r="O18" s="1"/>
      <c r="P18" s="1"/>
      <c r="Q18" s="1"/>
      <c r="R18" s="1"/>
      <c r="T18" s="9" t="s">
        <v>7</v>
      </c>
      <c r="U18" s="52" t="s">
        <v>305</v>
      </c>
      <c r="V18" s="1" t="s">
        <v>126</v>
      </c>
      <c r="W18" s="1"/>
      <c r="X18" s="1"/>
      <c r="Y18" s="69" t="s">
        <v>49</v>
      </c>
      <c r="Z18" s="1"/>
      <c r="AA18" s="10"/>
    </row>
    <row r="19" spans="1:27" ht="14.25" thickBot="1">
      <c r="A19" s="79" t="s">
        <v>120</v>
      </c>
      <c r="B19" s="34">
        <v>12</v>
      </c>
      <c r="D19" s="50" t="s">
        <v>33</v>
      </c>
      <c r="E19" s="51">
        <v>4</v>
      </c>
      <c r="F19" s="18"/>
      <c r="G19" s="48">
        <v>17</v>
      </c>
      <c r="H19" s="51">
        <v>21.75</v>
      </c>
      <c r="K19" s="1"/>
      <c r="L19" s="52"/>
      <c r="M19" s="1"/>
      <c r="N19" s="1"/>
      <c r="O19" s="1"/>
      <c r="P19" s="1"/>
      <c r="Q19" s="1"/>
      <c r="R19" s="1"/>
      <c r="T19" s="9" t="s">
        <v>8</v>
      </c>
      <c r="U19" s="52" t="s">
        <v>306</v>
      </c>
      <c r="V19" s="1" t="s">
        <v>8</v>
      </c>
      <c r="W19" s="1" t="s">
        <v>148</v>
      </c>
      <c r="X19" s="1">
        <v>3</v>
      </c>
      <c r="Y19" s="69" t="s">
        <v>50</v>
      </c>
      <c r="Z19" s="1" t="s">
        <v>135</v>
      </c>
      <c r="AA19" s="10"/>
    </row>
    <row r="20" spans="1:27" ht="14.25" thickBot="1">
      <c r="A20" s="79" t="s">
        <v>62</v>
      </c>
      <c r="B20" s="34">
        <v>6</v>
      </c>
      <c r="D20" s="50" t="s">
        <v>34</v>
      </c>
      <c r="E20" s="51">
        <v>4</v>
      </c>
      <c r="F20" s="18"/>
      <c r="G20" s="48">
        <v>18</v>
      </c>
      <c r="H20" s="51">
        <v>21.75</v>
      </c>
      <c r="K20" s="18"/>
      <c r="L20" s="18"/>
      <c r="M20" s="18"/>
      <c r="N20" s="18"/>
      <c r="O20" s="18"/>
      <c r="P20" s="18"/>
      <c r="Q20" s="18"/>
      <c r="R20" s="18"/>
      <c r="T20" s="9" t="s">
        <v>9</v>
      </c>
      <c r="U20" s="52" t="s">
        <v>307</v>
      </c>
      <c r="V20" s="1" t="s">
        <v>127</v>
      </c>
      <c r="W20" s="1"/>
      <c r="X20" s="1"/>
      <c r="Y20" s="69" t="s">
        <v>50</v>
      </c>
      <c r="Z20" s="1" t="s">
        <v>135</v>
      </c>
      <c r="AA20" s="10"/>
    </row>
    <row r="21" spans="1:27" ht="29.25" customHeight="1" thickBot="1">
      <c r="A21" s="80" t="s">
        <v>63</v>
      </c>
      <c r="B21" s="47">
        <v>1</v>
      </c>
      <c r="D21" s="50" t="s">
        <v>35</v>
      </c>
      <c r="E21" s="51">
        <v>4</v>
      </c>
      <c r="F21" s="18"/>
      <c r="G21" s="48">
        <v>19</v>
      </c>
      <c r="H21" s="51">
        <v>21.75</v>
      </c>
      <c r="K21" s="32"/>
      <c r="L21" s="18"/>
      <c r="M21" s="32"/>
      <c r="N21" s="18"/>
      <c r="O21" s="18"/>
      <c r="P21" s="32"/>
      <c r="Q21" s="18"/>
      <c r="R21" s="18"/>
      <c r="T21" s="9" t="s">
        <v>10</v>
      </c>
      <c r="U21" s="52" t="s">
        <v>308</v>
      </c>
      <c r="V21" s="1" t="s">
        <v>10</v>
      </c>
      <c r="W21" s="1" t="s">
        <v>150</v>
      </c>
      <c r="X21" s="1">
        <v>3</v>
      </c>
      <c r="Y21" s="69" t="s">
        <v>49</v>
      </c>
      <c r="Z21" s="1" t="s">
        <v>72</v>
      </c>
      <c r="AA21" s="10"/>
    </row>
    <row r="22" spans="1:27" ht="27.75" customHeight="1" thickBot="1">
      <c r="A22" s="87" t="s">
        <v>137</v>
      </c>
      <c r="B22" s="88">
        <v>1</v>
      </c>
      <c r="D22" s="50" t="s">
        <v>36</v>
      </c>
      <c r="E22" s="51">
        <v>4</v>
      </c>
      <c r="F22" s="18"/>
      <c r="G22" s="48">
        <v>20</v>
      </c>
      <c r="H22" s="51">
        <v>21.75</v>
      </c>
      <c r="K22" s="32"/>
      <c r="L22" s="18"/>
      <c r="M22" s="32"/>
      <c r="N22" s="18"/>
      <c r="O22" s="18"/>
      <c r="P22" s="32"/>
      <c r="Q22" s="18"/>
      <c r="R22" s="18"/>
      <c r="T22" s="9" t="s">
        <v>11</v>
      </c>
      <c r="U22" s="52" t="s">
        <v>309</v>
      </c>
      <c r="V22" s="1" t="s">
        <v>128</v>
      </c>
      <c r="W22" s="1"/>
      <c r="X22" s="1"/>
      <c r="Y22" s="69" t="s">
        <v>49</v>
      </c>
      <c r="Z22" s="1"/>
      <c r="AA22" s="10"/>
    </row>
    <row r="23" spans="1:27" ht="14.25" thickBot="1">
      <c r="D23" s="50" t="s">
        <v>37</v>
      </c>
      <c r="E23" s="51">
        <v>4</v>
      </c>
      <c r="F23" s="82"/>
      <c r="G23" s="48">
        <v>21</v>
      </c>
      <c r="H23" s="51">
        <v>21.75</v>
      </c>
      <c r="I23" s="81"/>
      <c r="K23" s="32"/>
      <c r="L23" s="18"/>
      <c r="M23" s="32"/>
      <c r="N23" s="18"/>
      <c r="O23" s="18"/>
      <c r="P23" s="32"/>
      <c r="Q23" s="18"/>
      <c r="R23" s="18"/>
      <c r="T23" s="9" t="s">
        <v>12</v>
      </c>
      <c r="U23" s="52" t="s">
        <v>310</v>
      </c>
      <c r="V23" s="1" t="s">
        <v>12</v>
      </c>
      <c r="W23" s="1" t="s">
        <v>151</v>
      </c>
      <c r="X23" s="1">
        <v>3</v>
      </c>
      <c r="Y23" s="69" t="s">
        <v>50</v>
      </c>
      <c r="Z23" s="1" t="s">
        <v>136</v>
      </c>
      <c r="AA23" s="10"/>
    </row>
    <row r="24" spans="1:27" ht="14.25" thickBot="1">
      <c r="D24" s="50" t="s">
        <v>38</v>
      </c>
      <c r="E24" s="51">
        <v>4</v>
      </c>
      <c r="F24" s="18"/>
      <c r="G24" s="48">
        <v>22</v>
      </c>
      <c r="H24" s="51">
        <v>21.75</v>
      </c>
      <c r="K24" s="32"/>
      <c r="L24" s="18"/>
      <c r="M24" s="32"/>
      <c r="N24" s="18"/>
      <c r="O24" s="18"/>
      <c r="P24" s="32"/>
      <c r="Q24" s="18"/>
      <c r="R24" s="18"/>
      <c r="T24" s="9" t="s">
        <v>13</v>
      </c>
      <c r="U24" s="52" t="s">
        <v>311</v>
      </c>
      <c r="V24" s="1" t="s">
        <v>129</v>
      </c>
      <c r="W24" s="1"/>
      <c r="X24" s="1"/>
      <c r="Y24" s="69" t="s">
        <v>50</v>
      </c>
      <c r="Z24" s="1" t="s">
        <v>136</v>
      </c>
      <c r="AA24" s="10"/>
    </row>
    <row r="25" spans="1:27" ht="27.75" thickBot="1">
      <c r="D25" s="50" t="s">
        <v>42</v>
      </c>
      <c r="E25" s="51">
        <v>4</v>
      </c>
      <c r="F25" s="18"/>
      <c r="G25" s="48">
        <v>23</v>
      </c>
      <c r="H25" s="51">
        <v>21.75</v>
      </c>
      <c r="K25" s="18"/>
      <c r="L25" s="18"/>
      <c r="M25" s="18"/>
      <c r="N25" s="18"/>
      <c r="O25" s="18"/>
      <c r="P25" s="32"/>
      <c r="Q25" s="18"/>
      <c r="R25" s="18"/>
      <c r="T25" s="9" t="s">
        <v>14</v>
      </c>
      <c r="U25" s="52" t="s">
        <v>312</v>
      </c>
      <c r="V25" s="1" t="s">
        <v>14</v>
      </c>
      <c r="W25" s="1" t="s">
        <v>295</v>
      </c>
      <c r="X25" s="1">
        <v>3</v>
      </c>
      <c r="Y25" s="69" t="s">
        <v>50</v>
      </c>
      <c r="Z25" s="1"/>
      <c r="AA25" s="17" t="s">
        <v>83</v>
      </c>
    </row>
    <row r="26" spans="1:27" ht="27.75" thickBot="1">
      <c r="D26" s="50" t="s">
        <v>39</v>
      </c>
      <c r="E26" s="51">
        <v>4</v>
      </c>
      <c r="F26" s="18"/>
      <c r="G26" s="48">
        <v>24</v>
      </c>
      <c r="H26" s="51">
        <v>21.75</v>
      </c>
      <c r="K26" s="18"/>
      <c r="L26" s="18"/>
      <c r="M26" s="32"/>
      <c r="N26" s="18"/>
      <c r="O26" s="18"/>
      <c r="P26" s="18"/>
      <c r="Q26" s="18"/>
      <c r="R26" s="18"/>
      <c r="T26" s="9" t="s">
        <v>15</v>
      </c>
      <c r="U26" s="52" t="s">
        <v>313</v>
      </c>
      <c r="V26" s="1" t="s">
        <v>130</v>
      </c>
      <c r="W26" s="1"/>
      <c r="X26" s="1"/>
      <c r="Y26" s="69" t="s">
        <v>50</v>
      </c>
      <c r="Z26" s="26"/>
      <c r="AA26" s="17" t="s">
        <v>83</v>
      </c>
    </row>
    <row r="27" spans="1:27" ht="81.75" thickBot="1">
      <c r="D27" s="50" t="s">
        <v>40</v>
      </c>
      <c r="E27" s="51">
        <v>4</v>
      </c>
      <c r="F27" s="18"/>
      <c r="G27" s="48">
        <v>25</v>
      </c>
      <c r="H27" s="51">
        <v>21.75</v>
      </c>
      <c r="K27" s="18"/>
      <c r="L27" s="18"/>
      <c r="M27" s="32"/>
      <c r="N27" s="18"/>
      <c r="O27" s="18"/>
      <c r="P27" s="18"/>
      <c r="Q27" s="18"/>
      <c r="R27" s="18"/>
      <c r="T27" s="24" t="s">
        <v>116</v>
      </c>
      <c r="U27" s="52" t="s">
        <v>188</v>
      </c>
      <c r="V27" s="23" t="s">
        <v>116</v>
      </c>
      <c r="W27" s="23" t="s">
        <v>152</v>
      </c>
      <c r="X27" s="23">
        <v>2</v>
      </c>
      <c r="Y27" s="75" t="s">
        <v>50</v>
      </c>
      <c r="Z27" s="1" t="s">
        <v>145</v>
      </c>
      <c r="AA27" s="17" t="s">
        <v>124</v>
      </c>
    </row>
    <row r="28" spans="1:27" ht="14.25" thickBot="1">
      <c r="D28" s="50" t="s">
        <v>41</v>
      </c>
      <c r="E28" s="51">
        <v>4</v>
      </c>
      <c r="F28" s="18"/>
      <c r="G28" s="48">
        <v>26</v>
      </c>
      <c r="H28" s="51">
        <v>21.75</v>
      </c>
      <c r="K28" s="32"/>
      <c r="L28" s="18"/>
      <c r="M28" s="32"/>
      <c r="N28" s="32"/>
      <c r="O28" s="32"/>
      <c r="P28" s="32"/>
      <c r="Q28" s="18"/>
      <c r="R28" s="18"/>
      <c r="T28" s="27" t="s">
        <v>138</v>
      </c>
      <c r="U28" s="52" t="s">
        <v>189</v>
      </c>
      <c r="V28" s="28"/>
      <c r="W28" s="23" t="s">
        <v>117</v>
      </c>
      <c r="X28" s="28">
        <v>1</v>
      </c>
      <c r="Y28" s="86"/>
      <c r="Z28" s="35"/>
      <c r="AA28" s="30"/>
    </row>
    <row r="29" spans="1:27" ht="27" customHeight="1" thickBot="1">
      <c r="D29" s="50"/>
      <c r="E29" s="51">
        <v>4</v>
      </c>
      <c r="G29" s="48">
        <v>27</v>
      </c>
      <c r="H29" s="51">
        <v>21.75</v>
      </c>
      <c r="K29" s="32"/>
      <c r="L29" s="18"/>
      <c r="M29" s="32"/>
      <c r="N29" s="18"/>
      <c r="O29" s="18"/>
      <c r="P29" s="32"/>
      <c r="Q29" s="18"/>
      <c r="R29" s="18"/>
      <c r="T29" s="24" t="s">
        <v>79</v>
      </c>
      <c r="U29" s="52" t="s">
        <v>132</v>
      </c>
      <c r="V29" s="33" t="s">
        <v>43</v>
      </c>
      <c r="W29" s="23" t="s">
        <v>296</v>
      </c>
      <c r="X29" s="22">
        <v>2</v>
      </c>
      <c r="Y29" s="12" t="s">
        <v>123</v>
      </c>
      <c r="Z29" s="23" t="s">
        <v>43</v>
      </c>
      <c r="AA29" s="30"/>
    </row>
    <row r="30" spans="1:27" ht="14.25" thickBot="1">
      <c r="D30" s="50"/>
      <c r="E30" s="51">
        <v>4</v>
      </c>
      <c r="G30" s="48">
        <v>28</v>
      </c>
      <c r="H30" s="51">
        <v>9</v>
      </c>
      <c r="K30" s="32"/>
      <c r="L30" s="18"/>
      <c r="M30" s="32"/>
      <c r="N30" s="18"/>
      <c r="O30" s="18"/>
      <c r="P30" s="32"/>
      <c r="Q30" s="18"/>
      <c r="R30" s="18"/>
      <c r="T30" s="27"/>
      <c r="U30" s="56"/>
      <c r="V30" s="33"/>
      <c r="W30" s="28"/>
      <c r="X30" s="22"/>
      <c r="Y30" s="29"/>
      <c r="Z30" s="28"/>
      <c r="AA30" s="10"/>
    </row>
    <row r="31" spans="1:27" ht="14.25" thickBot="1">
      <c r="D31" s="50"/>
      <c r="E31" s="51">
        <v>4</v>
      </c>
      <c r="G31" s="48">
        <v>29</v>
      </c>
      <c r="H31" s="51">
        <v>18</v>
      </c>
      <c r="K31" s="32"/>
      <c r="L31" s="18"/>
      <c r="M31" s="32"/>
      <c r="N31" s="18"/>
      <c r="O31" s="18"/>
      <c r="P31" s="32"/>
      <c r="Q31" s="18"/>
      <c r="R31" s="18"/>
      <c r="T31" s="25"/>
      <c r="U31" s="85"/>
      <c r="V31" s="72"/>
      <c r="W31" s="72"/>
      <c r="X31" s="72"/>
      <c r="Y31" s="76"/>
      <c r="Z31" s="72"/>
      <c r="AA31" s="6"/>
    </row>
    <row r="32" spans="1:27" ht="57.75" customHeight="1">
      <c r="E32" s="36">
        <v>4</v>
      </c>
      <c r="H32" s="36">
        <v>42</v>
      </c>
      <c r="I32" s="81"/>
      <c r="K32" s="32"/>
      <c r="L32" s="18"/>
      <c r="M32" s="32"/>
      <c r="N32" s="18"/>
      <c r="O32" s="18"/>
      <c r="P32" s="32"/>
      <c r="Q32" s="18"/>
      <c r="R32" s="18"/>
      <c r="T32" s="32"/>
      <c r="U32" s="18"/>
      <c r="V32" s="32"/>
      <c r="W32" s="32"/>
      <c r="X32" s="32"/>
      <c r="Y32" s="83"/>
      <c r="Z32" s="18"/>
      <c r="AA32" s="84"/>
    </row>
    <row r="33" spans="5:27" ht="57.75" customHeight="1">
      <c r="E33" s="36">
        <v>4</v>
      </c>
      <c r="H33" s="36">
        <v>10.5</v>
      </c>
      <c r="K33" s="32"/>
      <c r="L33" s="18"/>
      <c r="M33" s="32"/>
      <c r="N33" s="18"/>
      <c r="O33" s="18"/>
      <c r="P33" s="32"/>
      <c r="Q33" s="18"/>
      <c r="R33" s="18"/>
      <c r="T33" s="32"/>
      <c r="U33" s="18"/>
      <c r="V33" s="32"/>
      <c r="W33" s="32"/>
      <c r="X33" s="32"/>
      <c r="Y33" s="83"/>
      <c r="Z33" s="18"/>
      <c r="AA33" s="84"/>
    </row>
    <row r="34" spans="5:27">
      <c r="E34" s="36">
        <v>4</v>
      </c>
      <c r="H34" s="36">
        <v>33.75</v>
      </c>
      <c r="K34" s="18"/>
      <c r="L34" s="18"/>
      <c r="M34" s="18"/>
      <c r="N34" s="18"/>
      <c r="O34" s="18"/>
      <c r="P34" s="18"/>
      <c r="Q34" s="18"/>
      <c r="R34" s="18"/>
    </row>
    <row r="35" spans="5:27">
      <c r="E35" s="36">
        <v>4</v>
      </c>
      <c r="H35" s="36">
        <v>21</v>
      </c>
      <c r="K35" s="18"/>
      <c r="L35" s="18"/>
      <c r="M35" s="18"/>
      <c r="N35" s="18"/>
      <c r="O35" s="18"/>
      <c r="P35" s="18"/>
      <c r="Q35" s="18"/>
      <c r="R35" s="18"/>
    </row>
    <row r="36" spans="5:27" ht="28.5" customHeight="1">
      <c r="E36" s="36">
        <v>4</v>
      </c>
      <c r="H36" s="36">
        <v>23.25</v>
      </c>
      <c r="K36" s="32"/>
      <c r="L36" s="18"/>
      <c r="M36" s="32"/>
      <c r="N36" s="32"/>
      <c r="O36" s="32"/>
      <c r="P36" s="18"/>
      <c r="Q36" s="18"/>
      <c r="R36" s="18"/>
    </row>
    <row r="37" spans="5:27" ht="27.75" customHeight="1">
      <c r="E37" s="36">
        <v>4</v>
      </c>
      <c r="H37" s="36">
        <v>13.5</v>
      </c>
      <c r="K37" s="32"/>
      <c r="L37" s="18"/>
      <c r="M37" s="32"/>
      <c r="N37" s="32"/>
      <c r="O37" s="32"/>
      <c r="P37" s="18"/>
      <c r="Q37" s="18"/>
      <c r="R37" s="18"/>
    </row>
    <row r="38" spans="5:27">
      <c r="E38" s="36">
        <v>4</v>
      </c>
      <c r="H38" s="36">
        <v>27</v>
      </c>
    </row>
    <row r="39" spans="5:27">
      <c r="E39" s="36">
        <v>0.92</v>
      </c>
      <c r="H39" s="36">
        <v>13.5</v>
      </c>
    </row>
    <row r="40" spans="5:27">
      <c r="H40" s="36">
        <v>27</v>
      </c>
    </row>
    <row r="41" spans="5:27">
      <c r="H41" s="36">
        <v>13.5</v>
      </c>
    </row>
    <row r="42" spans="5:27">
      <c r="H42" s="36">
        <v>27</v>
      </c>
    </row>
    <row r="43" spans="5:27">
      <c r="H43" s="36">
        <v>13.5</v>
      </c>
    </row>
    <row r="44" spans="5:27" ht="26.25" customHeight="1">
      <c r="H44" s="36">
        <v>27</v>
      </c>
    </row>
    <row r="45" spans="5:27">
      <c r="H45" s="36">
        <v>13.5</v>
      </c>
    </row>
    <row r="46" spans="5:27">
      <c r="H46" s="36">
        <v>27</v>
      </c>
    </row>
    <row r="47" spans="5:27">
      <c r="H47" s="36">
        <v>13.5</v>
      </c>
    </row>
    <row r="48" spans="5:27">
      <c r="H48" s="36">
        <v>27</v>
      </c>
    </row>
    <row r="49" spans="8:9">
      <c r="H49" s="36">
        <v>13.5</v>
      </c>
    </row>
    <row r="50" spans="8:9">
      <c r="H50" s="36">
        <v>27</v>
      </c>
    </row>
    <row r="51" spans="8:9">
      <c r="H51" s="36">
        <v>13.5</v>
      </c>
    </row>
    <row r="52" spans="8:9">
      <c r="H52" s="36">
        <v>27</v>
      </c>
    </row>
    <row r="53" spans="8:9">
      <c r="H53" s="36">
        <v>13.5</v>
      </c>
    </row>
    <row r="54" spans="8:9">
      <c r="H54" s="36">
        <v>27</v>
      </c>
    </row>
    <row r="55" spans="8:9">
      <c r="H55" s="36">
        <v>13.5</v>
      </c>
    </row>
    <row r="56" spans="8:9">
      <c r="H56" s="36">
        <v>27</v>
      </c>
    </row>
    <row r="57" spans="8:9">
      <c r="H57" s="36">
        <v>13.5</v>
      </c>
    </row>
    <row r="58" spans="8:9">
      <c r="H58" s="36">
        <v>27</v>
      </c>
    </row>
    <row r="59" spans="8:9">
      <c r="H59" s="36">
        <v>13.5</v>
      </c>
    </row>
    <row r="60" spans="8:9">
      <c r="H60" s="36">
        <v>27</v>
      </c>
    </row>
    <row r="61" spans="8:9">
      <c r="H61" s="36">
        <v>10.5</v>
      </c>
    </row>
    <row r="62" spans="8:9">
      <c r="H62" s="36">
        <v>15.75</v>
      </c>
      <c r="I62" s="81">
        <f>SUM(H33:H62)</f>
        <v>600.75</v>
      </c>
    </row>
  </sheetData>
  <mergeCells count="14">
    <mergeCell ref="V3:Z3"/>
    <mergeCell ref="M4:Q11"/>
    <mergeCell ref="V4:Z9"/>
    <mergeCell ref="Z13:Z14"/>
    <mergeCell ref="K13:L13"/>
    <mergeCell ref="M13:O13"/>
    <mergeCell ref="P13:P14"/>
    <mergeCell ref="Q13:Q14"/>
    <mergeCell ref="M3:Q3"/>
    <mergeCell ref="AA13:AA14"/>
    <mergeCell ref="R13:R14"/>
    <mergeCell ref="T13:U13"/>
    <mergeCell ref="V13:X13"/>
    <mergeCell ref="Y13:Y14"/>
  </mergeCells>
  <phoneticPr fontId="2"/>
  <pageMargins left="0.5" right="0.36" top="0.98399999999999999" bottom="0.98399999999999999" header="0.51200000000000001" footer="0.51200000000000001"/>
  <pageSetup paperSize="9" scale="50"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codeName="Sheet10"/>
  <dimension ref="A1:AB45"/>
  <sheetViews>
    <sheetView topLeftCell="M1" zoomScale="85" workbookViewId="0">
      <selection activeCell="AA30" sqref="AA30"/>
    </sheetView>
  </sheetViews>
  <sheetFormatPr defaultRowHeight="13.5"/>
  <cols>
    <col min="1" max="1" width="19" customWidth="1"/>
    <col min="2" max="2" width="29.875" bestFit="1" customWidth="1"/>
    <col min="3" max="3" width="4.25" customWidth="1"/>
    <col min="4" max="4" width="2.875" bestFit="1" customWidth="1"/>
    <col min="5" max="5" width="6" style="95" customWidth="1"/>
    <col min="6" max="6" width="6" customWidth="1"/>
    <col min="7" max="7" width="3.5" bestFit="1" customWidth="1"/>
    <col min="8" max="8" width="6" style="95"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875" customWidth="1"/>
    <col min="27" max="27" width="35.5" customWidth="1"/>
  </cols>
  <sheetData>
    <row r="1" spans="1:27" ht="27" customHeight="1" thickBot="1">
      <c r="A1" s="64" t="s">
        <v>106</v>
      </c>
    </row>
    <row r="2" spans="1:27" ht="13.5" customHeight="1" thickBot="1">
      <c r="A2" s="38" t="s">
        <v>1</v>
      </c>
      <c r="B2" s="39" t="s">
        <v>60</v>
      </c>
      <c r="C2" t="s">
        <v>2</v>
      </c>
      <c r="F2" t="s">
        <v>71</v>
      </c>
      <c r="J2" t="s">
        <v>3</v>
      </c>
      <c r="S2" t="s">
        <v>16</v>
      </c>
    </row>
    <row r="3" spans="1:27" ht="14.25" thickBot="1">
      <c r="A3" s="40"/>
      <c r="B3" s="68"/>
      <c r="D3" s="48" t="s">
        <v>279</v>
      </c>
      <c r="E3" s="96">
        <v>3.13</v>
      </c>
      <c r="F3" s="18"/>
      <c r="G3" s="48">
        <v>1</v>
      </c>
      <c r="H3" s="96">
        <v>13</v>
      </c>
      <c r="K3" s="52" t="s">
        <v>74</v>
      </c>
      <c r="L3" s="52" t="s">
        <v>156</v>
      </c>
      <c r="M3" s="369" t="s">
        <v>77</v>
      </c>
      <c r="N3" s="370"/>
      <c r="O3" s="370"/>
      <c r="P3" s="370"/>
      <c r="Q3" s="371"/>
      <c r="T3" s="52" t="s">
        <v>75</v>
      </c>
      <c r="U3" s="52" t="s">
        <v>318</v>
      </c>
      <c r="V3" s="352" t="s">
        <v>78</v>
      </c>
      <c r="W3" s="352"/>
      <c r="X3" s="352"/>
      <c r="Y3" s="352"/>
      <c r="Z3" s="352"/>
    </row>
    <row r="4" spans="1:27" ht="14.25" thickBot="1">
      <c r="A4" s="41"/>
      <c r="B4" s="37"/>
      <c r="D4" s="50" t="s">
        <v>157</v>
      </c>
      <c r="E4" s="97">
        <v>26.75</v>
      </c>
      <c r="F4" s="18"/>
      <c r="G4" s="50">
        <v>2</v>
      </c>
      <c r="H4" s="96">
        <v>15</v>
      </c>
      <c r="K4" s="52" t="s">
        <v>158</v>
      </c>
      <c r="L4" s="52" t="s">
        <v>314</v>
      </c>
      <c r="M4" s="353" t="s">
        <v>57</v>
      </c>
      <c r="N4" s="354"/>
      <c r="O4" s="354"/>
      <c r="P4" s="354"/>
      <c r="Q4" s="355"/>
      <c r="T4" s="52" t="s">
        <v>159</v>
      </c>
      <c r="U4" s="52" t="s">
        <v>318</v>
      </c>
      <c r="V4" s="353" t="s">
        <v>113</v>
      </c>
      <c r="W4" s="354"/>
      <c r="X4" s="354"/>
      <c r="Y4" s="354"/>
      <c r="Z4" s="354"/>
    </row>
    <row r="5" spans="1:27">
      <c r="A5" s="41"/>
      <c r="B5" s="34"/>
      <c r="D5" s="50" t="s">
        <v>245</v>
      </c>
      <c r="E5" s="97">
        <v>24.63</v>
      </c>
      <c r="F5" s="18"/>
      <c r="G5" s="50">
        <v>3</v>
      </c>
      <c r="H5" s="96">
        <v>28.5</v>
      </c>
      <c r="K5" s="52" t="s">
        <v>160</v>
      </c>
      <c r="L5" s="52" t="s">
        <v>315</v>
      </c>
      <c r="M5" s="356"/>
      <c r="N5" s="357"/>
      <c r="O5" s="357"/>
      <c r="P5" s="357"/>
      <c r="Q5" s="358"/>
      <c r="T5" s="52" t="s">
        <v>160</v>
      </c>
      <c r="U5" s="52" t="s">
        <v>319</v>
      </c>
      <c r="V5" s="356"/>
      <c r="W5" s="357"/>
      <c r="X5" s="357"/>
      <c r="Y5" s="357"/>
      <c r="Z5" s="357"/>
    </row>
    <row r="6" spans="1:27">
      <c r="A6" s="40" t="s">
        <v>58</v>
      </c>
      <c r="B6" s="44" t="s">
        <v>235</v>
      </c>
      <c r="D6" s="50" t="s">
        <v>191</v>
      </c>
      <c r="E6" s="97">
        <v>12</v>
      </c>
      <c r="F6" s="18"/>
      <c r="G6" s="50">
        <v>4</v>
      </c>
      <c r="H6" s="97">
        <v>27</v>
      </c>
      <c r="K6" s="52" t="s">
        <v>44</v>
      </c>
      <c r="L6" s="52" t="s">
        <v>316</v>
      </c>
      <c r="M6" s="356"/>
      <c r="N6" s="357"/>
      <c r="O6" s="357"/>
      <c r="P6" s="357"/>
      <c r="Q6" s="358"/>
      <c r="T6" s="52" t="s">
        <v>44</v>
      </c>
      <c r="U6" s="52" t="s">
        <v>320</v>
      </c>
      <c r="V6" s="356"/>
      <c r="W6" s="357"/>
      <c r="X6" s="357"/>
      <c r="Y6" s="357"/>
      <c r="Z6" s="357"/>
    </row>
    <row r="7" spans="1:27">
      <c r="A7" s="41" t="s">
        <v>59</v>
      </c>
      <c r="B7" s="34" t="s">
        <v>64</v>
      </c>
      <c r="D7" s="50" t="s">
        <v>239</v>
      </c>
      <c r="E7" s="97">
        <v>9.8800000000000008</v>
      </c>
      <c r="F7" s="18"/>
      <c r="G7" s="50">
        <v>5</v>
      </c>
      <c r="H7" s="97">
        <v>21.75</v>
      </c>
      <c r="K7" s="52" t="s">
        <v>45</v>
      </c>
      <c r="L7" s="52" t="s">
        <v>317</v>
      </c>
      <c r="M7" s="356"/>
      <c r="N7" s="357"/>
      <c r="O7" s="357"/>
      <c r="P7" s="357"/>
      <c r="Q7" s="358"/>
      <c r="T7" s="52" t="s">
        <v>45</v>
      </c>
      <c r="U7" s="52" t="s">
        <v>321</v>
      </c>
      <c r="V7" s="356"/>
      <c r="W7" s="357"/>
      <c r="X7" s="357"/>
      <c r="Y7" s="357"/>
      <c r="Z7" s="357"/>
    </row>
    <row r="8" spans="1:27">
      <c r="A8" s="41" t="s">
        <v>67</v>
      </c>
      <c r="B8" s="34" t="s">
        <v>69</v>
      </c>
      <c r="D8" s="50" t="s">
        <v>246</v>
      </c>
      <c r="E8" s="97">
        <v>5.25</v>
      </c>
      <c r="F8" s="18"/>
      <c r="G8" s="50">
        <v>6</v>
      </c>
      <c r="H8" s="97">
        <v>15</v>
      </c>
      <c r="K8" s="52" t="s">
        <v>89</v>
      </c>
      <c r="L8" s="52" t="s">
        <v>324</v>
      </c>
      <c r="M8" s="359"/>
      <c r="N8" s="360"/>
      <c r="O8" s="360"/>
      <c r="P8" s="360"/>
      <c r="Q8" s="361"/>
      <c r="T8" s="52" t="s">
        <v>97</v>
      </c>
      <c r="U8" s="52" t="s">
        <v>322</v>
      </c>
      <c r="V8" s="359"/>
      <c r="W8" s="360"/>
      <c r="X8" s="360"/>
      <c r="Y8" s="360"/>
      <c r="Z8" s="360"/>
    </row>
    <row r="9" spans="1:27">
      <c r="A9" s="41" t="s">
        <v>68</v>
      </c>
      <c r="B9" s="34" t="s">
        <v>247</v>
      </c>
      <c r="D9" s="50" t="s">
        <v>248</v>
      </c>
      <c r="E9" s="97">
        <v>12.75</v>
      </c>
      <c r="F9" s="18"/>
      <c r="G9" s="50">
        <v>7</v>
      </c>
      <c r="H9" s="97">
        <v>15</v>
      </c>
      <c r="K9" s="52" t="s">
        <v>90</v>
      </c>
      <c r="L9" s="52" t="s">
        <v>325</v>
      </c>
      <c r="M9" s="359"/>
      <c r="N9" s="360"/>
      <c r="O9" s="360"/>
      <c r="P9" s="360"/>
      <c r="Q9" s="361"/>
      <c r="T9" s="52" t="s">
        <v>98</v>
      </c>
      <c r="U9" s="52" t="s">
        <v>323</v>
      </c>
      <c r="V9" s="359"/>
      <c r="W9" s="360"/>
      <c r="X9" s="360"/>
      <c r="Y9" s="360"/>
      <c r="Z9" s="360"/>
    </row>
    <row r="10" spans="1:27">
      <c r="A10" s="41" t="s">
        <v>65</v>
      </c>
      <c r="B10" s="34">
        <v>12</v>
      </c>
      <c r="D10" s="50" t="s">
        <v>249</v>
      </c>
      <c r="E10" s="97">
        <v>4.13</v>
      </c>
      <c r="F10" s="18"/>
      <c r="G10" s="50">
        <v>8</v>
      </c>
      <c r="H10" s="97">
        <v>15</v>
      </c>
      <c r="K10" s="52" t="s">
        <v>10</v>
      </c>
      <c r="L10" s="52" t="s">
        <v>326</v>
      </c>
      <c r="M10" s="359"/>
      <c r="N10" s="362"/>
      <c r="O10" s="362"/>
      <c r="P10" s="362"/>
      <c r="Q10" s="361"/>
      <c r="T10" s="52" t="s">
        <v>14</v>
      </c>
      <c r="U10" s="52" t="s">
        <v>328</v>
      </c>
      <c r="V10" s="374"/>
      <c r="W10" s="375"/>
      <c r="X10" s="375"/>
      <c r="Y10" s="375"/>
      <c r="Z10" s="375"/>
    </row>
    <row r="11" spans="1:27">
      <c r="A11" s="41" t="s">
        <v>61</v>
      </c>
      <c r="B11" s="34">
        <v>3</v>
      </c>
      <c r="D11" s="50" t="s">
        <v>250</v>
      </c>
      <c r="E11" s="97">
        <v>18</v>
      </c>
      <c r="F11" s="18"/>
      <c r="G11" s="50">
        <v>9</v>
      </c>
      <c r="H11" s="97">
        <v>15</v>
      </c>
      <c r="K11" s="52" t="s">
        <v>11</v>
      </c>
      <c r="L11" s="52" t="s">
        <v>327</v>
      </c>
      <c r="M11" s="363"/>
      <c r="N11" s="364"/>
      <c r="O11" s="364"/>
      <c r="P11" s="364"/>
      <c r="Q11" s="365"/>
      <c r="T11" s="52" t="s">
        <v>15</v>
      </c>
      <c r="U11" s="52" t="s">
        <v>329</v>
      </c>
      <c r="V11" s="374"/>
      <c r="W11" s="375"/>
      <c r="X11" s="375"/>
      <c r="Y11" s="375"/>
      <c r="Z11" s="375"/>
    </row>
    <row r="12" spans="1:27" ht="14.25" thickBot="1">
      <c r="A12" s="41" t="s">
        <v>62</v>
      </c>
      <c r="B12" s="34">
        <v>6</v>
      </c>
      <c r="D12" s="50" t="s">
        <v>251</v>
      </c>
      <c r="E12" s="97">
        <v>0</v>
      </c>
      <c r="F12" s="18"/>
      <c r="G12" s="50">
        <v>10</v>
      </c>
      <c r="H12" s="97">
        <v>15</v>
      </c>
      <c r="K12" t="s">
        <v>73</v>
      </c>
      <c r="T12" t="s">
        <v>99</v>
      </c>
    </row>
    <row r="13" spans="1:27" ht="27.75" customHeight="1">
      <c r="A13" s="42" t="s">
        <v>63</v>
      </c>
      <c r="B13" s="46">
        <v>1</v>
      </c>
      <c r="D13" s="50" t="s">
        <v>252</v>
      </c>
      <c r="E13" s="97">
        <v>21.88</v>
      </c>
      <c r="F13" s="18"/>
      <c r="G13" s="50">
        <v>11</v>
      </c>
      <c r="H13" s="97">
        <v>15</v>
      </c>
      <c r="K13" s="346" t="s">
        <v>107</v>
      </c>
      <c r="L13" s="373"/>
      <c r="M13" s="376" t="s">
        <v>108</v>
      </c>
      <c r="N13" s="349"/>
      <c r="O13" s="377"/>
      <c r="P13" s="350" t="s">
        <v>48</v>
      </c>
      <c r="Q13" s="367" t="s">
        <v>52</v>
      </c>
      <c r="R13" s="344" t="s">
        <v>53</v>
      </c>
      <c r="T13" s="346" t="s">
        <v>107</v>
      </c>
      <c r="U13" s="373"/>
      <c r="V13" s="376" t="s">
        <v>108</v>
      </c>
      <c r="W13" s="349"/>
      <c r="X13" s="377"/>
      <c r="Y13" s="350" t="s">
        <v>48</v>
      </c>
      <c r="Z13" s="367" t="s">
        <v>52</v>
      </c>
      <c r="AA13" s="344" t="s">
        <v>53</v>
      </c>
    </row>
    <row r="14" spans="1:27" ht="14.25" thickBot="1">
      <c r="A14" s="41" t="s">
        <v>91</v>
      </c>
      <c r="B14" s="34">
        <v>1</v>
      </c>
      <c r="D14" s="50" t="s">
        <v>253</v>
      </c>
      <c r="E14" s="97">
        <v>0.31</v>
      </c>
      <c r="F14" s="18"/>
      <c r="G14" s="50">
        <v>12</v>
      </c>
      <c r="H14" s="97">
        <v>15</v>
      </c>
      <c r="K14" s="58" t="s">
        <v>0</v>
      </c>
      <c r="L14" s="59"/>
      <c r="M14" s="58" t="s">
        <v>0</v>
      </c>
      <c r="N14" s="60"/>
      <c r="O14" s="59" t="s">
        <v>70</v>
      </c>
      <c r="P14" s="378"/>
      <c r="Q14" s="379"/>
      <c r="R14" s="372"/>
      <c r="T14" s="61" t="s">
        <v>0</v>
      </c>
      <c r="U14" s="62" t="s">
        <v>70</v>
      </c>
      <c r="V14" s="58" t="s">
        <v>0</v>
      </c>
      <c r="W14" s="60"/>
      <c r="X14" s="59" t="s">
        <v>70</v>
      </c>
      <c r="Y14" s="351"/>
      <c r="Z14" s="368"/>
      <c r="AA14" s="345"/>
    </row>
    <row r="15" spans="1:27" ht="27.75" thickBot="1">
      <c r="A15" s="43" t="s">
        <v>92</v>
      </c>
      <c r="B15" s="47">
        <v>0</v>
      </c>
      <c r="D15" s="50" t="s">
        <v>254</v>
      </c>
      <c r="E15" s="97">
        <v>0.92</v>
      </c>
      <c r="F15" s="18"/>
      <c r="G15" s="50">
        <v>13</v>
      </c>
      <c r="H15" s="97">
        <v>15</v>
      </c>
      <c r="K15" s="7" t="s">
        <v>4</v>
      </c>
      <c r="L15" s="98" t="s">
        <v>330</v>
      </c>
      <c r="M15" s="7" t="s">
        <v>227</v>
      </c>
      <c r="N15" s="19" t="s">
        <v>103</v>
      </c>
      <c r="O15" s="8">
        <v>4</v>
      </c>
      <c r="P15" s="11" t="s">
        <v>215</v>
      </c>
      <c r="Q15" s="99" t="s">
        <v>216</v>
      </c>
      <c r="R15" s="8" t="s">
        <v>54</v>
      </c>
      <c r="T15" s="16" t="s">
        <v>170</v>
      </c>
      <c r="U15" s="53" t="s">
        <v>318</v>
      </c>
      <c r="V15" s="16" t="s">
        <v>171</v>
      </c>
      <c r="W15" s="21" t="s">
        <v>284</v>
      </c>
      <c r="X15" s="14">
        <v>2</v>
      </c>
      <c r="Y15" s="15" t="s">
        <v>172</v>
      </c>
      <c r="Z15" s="2" t="s">
        <v>171</v>
      </c>
      <c r="AA15" s="17" t="s">
        <v>55</v>
      </c>
    </row>
    <row r="16" spans="1:27">
      <c r="D16" s="50" t="s">
        <v>255</v>
      </c>
      <c r="E16" s="97">
        <v>14.75</v>
      </c>
      <c r="F16" s="18"/>
      <c r="G16" s="50">
        <v>14</v>
      </c>
      <c r="H16" s="97">
        <v>15</v>
      </c>
      <c r="K16" s="9" t="s">
        <v>5</v>
      </c>
      <c r="L16" s="55" t="s">
        <v>331</v>
      </c>
      <c r="M16" s="9"/>
      <c r="N16" s="20"/>
      <c r="O16" s="10"/>
      <c r="P16" s="12"/>
      <c r="Q16" s="1"/>
      <c r="R16" s="10"/>
      <c r="T16" s="3" t="s">
        <v>4</v>
      </c>
      <c r="U16" s="54" t="s">
        <v>334</v>
      </c>
      <c r="V16" s="7" t="s">
        <v>46</v>
      </c>
      <c r="W16" s="19" t="s">
        <v>157</v>
      </c>
      <c r="X16" s="8">
        <v>1</v>
      </c>
      <c r="Y16" s="13" t="s">
        <v>161</v>
      </c>
      <c r="Z16" s="4" t="s">
        <v>162</v>
      </c>
      <c r="AA16" s="5"/>
    </row>
    <row r="17" spans="4:27" ht="27.75" thickBot="1">
      <c r="D17" s="50" t="s">
        <v>256</v>
      </c>
      <c r="E17" s="97">
        <v>1.25</v>
      </c>
      <c r="F17" s="18"/>
      <c r="G17" s="50">
        <v>15</v>
      </c>
      <c r="H17" s="97">
        <v>15</v>
      </c>
      <c r="K17" s="100" t="s">
        <v>158</v>
      </c>
      <c r="L17" s="101" t="s">
        <v>314</v>
      </c>
      <c r="M17" s="100" t="s">
        <v>257</v>
      </c>
      <c r="N17" s="102" t="s">
        <v>157</v>
      </c>
      <c r="O17" s="103">
        <v>4</v>
      </c>
      <c r="P17" s="104" t="s">
        <v>161</v>
      </c>
      <c r="Q17" s="105" t="s">
        <v>82</v>
      </c>
      <c r="R17" s="106" t="s">
        <v>56</v>
      </c>
      <c r="T17" s="9" t="s">
        <v>5</v>
      </c>
      <c r="U17" s="55" t="s">
        <v>335</v>
      </c>
      <c r="V17" s="9" t="s">
        <v>126</v>
      </c>
      <c r="W17" s="20"/>
      <c r="X17" s="10"/>
      <c r="Y17" s="12" t="s">
        <v>161</v>
      </c>
      <c r="Z17" s="1"/>
      <c r="AA17" s="10"/>
    </row>
    <row r="18" spans="4:27">
      <c r="D18" s="50" t="s">
        <v>258</v>
      </c>
      <c r="E18" s="97">
        <v>0.31</v>
      </c>
      <c r="F18" s="18"/>
      <c r="G18" s="50">
        <v>16</v>
      </c>
      <c r="H18" s="97">
        <v>15</v>
      </c>
      <c r="K18" s="24" t="s">
        <v>89</v>
      </c>
      <c r="L18" s="67" t="s">
        <v>324</v>
      </c>
      <c r="M18" s="24" t="s">
        <v>111</v>
      </c>
      <c r="N18" s="1" t="s">
        <v>270</v>
      </c>
      <c r="O18" s="10">
        <v>4</v>
      </c>
      <c r="P18" s="12" t="s">
        <v>164</v>
      </c>
      <c r="Q18" s="1" t="s">
        <v>178</v>
      </c>
      <c r="R18" s="10" t="s">
        <v>54</v>
      </c>
      <c r="T18" s="9" t="s">
        <v>6</v>
      </c>
      <c r="U18" s="55" t="s">
        <v>336</v>
      </c>
      <c r="V18" s="9" t="s">
        <v>47</v>
      </c>
      <c r="W18" s="20" t="s">
        <v>259</v>
      </c>
      <c r="X18" s="10">
        <v>2</v>
      </c>
      <c r="Y18" s="12" t="s">
        <v>163</v>
      </c>
      <c r="Z18" s="1" t="s">
        <v>72</v>
      </c>
      <c r="AA18" s="10"/>
    </row>
    <row r="19" spans="4:27">
      <c r="D19" s="50" t="s">
        <v>260</v>
      </c>
      <c r="E19" s="97">
        <v>17.63</v>
      </c>
      <c r="F19" s="18"/>
      <c r="G19" s="50">
        <v>17</v>
      </c>
      <c r="H19" s="97">
        <v>15</v>
      </c>
      <c r="K19" s="24" t="s">
        <v>90</v>
      </c>
      <c r="L19" s="67" t="s">
        <v>325</v>
      </c>
      <c r="M19" s="9"/>
      <c r="N19" s="1"/>
      <c r="O19" s="10"/>
      <c r="P19" s="12" t="s">
        <v>166</v>
      </c>
      <c r="Q19" s="1"/>
      <c r="R19" s="10"/>
      <c r="T19" s="9" t="s">
        <v>7</v>
      </c>
      <c r="U19" s="55" t="s">
        <v>337</v>
      </c>
      <c r="V19" s="9" t="s">
        <v>131</v>
      </c>
      <c r="W19" s="20"/>
      <c r="X19" s="10"/>
      <c r="Y19" s="12" t="s">
        <v>163</v>
      </c>
      <c r="Z19" s="1"/>
      <c r="AA19" s="10"/>
    </row>
    <row r="20" spans="4:27">
      <c r="D20" s="50" t="s">
        <v>261</v>
      </c>
      <c r="E20" s="97">
        <v>1.5</v>
      </c>
      <c r="F20" s="18"/>
      <c r="G20" s="50">
        <v>18</v>
      </c>
      <c r="H20" s="97">
        <v>15</v>
      </c>
      <c r="K20" s="24" t="s">
        <v>10</v>
      </c>
      <c r="L20" s="67" t="s">
        <v>332</v>
      </c>
      <c r="M20" s="9" t="s">
        <v>112</v>
      </c>
      <c r="N20" s="1" t="s">
        <v>284</v>
      </c>
      <c r="O20" s="10">
        <v>4</v>
      </c>
      <c r="P20" s="12" t="s">
        <v>165</v>
      </c>
      <c r="Q20" s="1" t="s">
        <v>179</v>
      </c>
      <c r="R20" s="10" t="s">
        <v>54</v>
      </c>
      <c r="T20" s="9" t="s">
        <v>8</v>
      </c>
      <c r="U20" s="55" t="s">
        <v>338</v>
      </c>
      <c r="V20" s="9" t="s">
        <v>8</v>
      </c>
      <c r="W20" s="20" t="s">
        <v>237</v>
      </c>
      <c r="X20" s="10">
        <v>3</v>
      </c>
      <c r="Y20" s="12" t="s">
        <v>50</v>
      </c>
      <c r="Z20" s="1"/>
      <c r="AA20" s="10"/>
    </row>
    <row r="21" spans="4:27" ht="29.25" customHeight="1">
      <c r="D21" s="50" t="s">
        <v>241</v>
      </c>
      <c r="E21" s="97">
        <v>0.77</v>
      </c>
      <c r="F21" s="18"/>
      <c r="G21" s="50">
        <v>19</v>
      </c>
      <c r="H21" s="97">
        <v>15</v>
      </c>
      <c r="K21" s="24" t="s">
        <v>11</v>
      </c>
      <c r="L21" s="52" t="s">
        <v>333</v>
      </c>
      <c r="M21" s="1"/>
      <c r="N21" s="1"/>
      <c r="O21" s="1"/>
      <c r="P21" s="69" t="s">
        <v>172</v>
      </c>
      <c r="Q21" s="1"/>
      <c r="R21" s="10"/>
      <c r="T21" s="9" t="s">
        <v>9</v>
      </c>
      <c r="U21" s="55" t="s">
        <v>339</v>
      </c>
      <c r="V21" s="9" t="s">
        <v>127</v>
      </c>
      <c r="W21" s="20"/>
      <c r="X21" s="10"/>
      <c r="Y21" s="12" t="s">
        <v>50</v>
      </c>
      <c r="Z21" s="1"/>
      <c r="AA21" s="10"/>
    </row>
    <row r="22" spans="4:27" ht="27.75" customHeight="1">
      <c r="D22" s="50" t="s">
        <v>104</v>
      </c>
      <c r="E22" s="97">
        <v>4.75</v>
      </c>
      <c r="F22" s="18"/>
      <c r="G22" s="50">
        <v>20</v>
      </c>
      <c r="H22" s="97">
        <v>15</v>
      </c>
      <c r="T22" s="9" t="s">
        <v>10</v>
      </c>
      <c r="U22" s="55" t="s">
        <v>340</v>
      </c>
      <c r="V22" s="9" t="s">
        <v>10</v>
      </c>
      <c r="W22" s="20" t="s">
        <v>191</v>
      </c>
      <c r="X22" s="10">
        <v>3</v>
      </c>
      <c r="Y22" s="12" t="s">
        <v>51</v>
      </c>
      <c r="Z22" s="1" t="s">
        <v>72</v>
      </c>
      <c r="AA22" s="10"/>
    </row>
    <row r="23" spans="4:27">
      <c r="D23" s="50" t="s">
        <v>236</v>
      </c>
      <c r="E23" s="97">
        <v>1.63</v>
      </c>
      <c r="F23" s="18"/>
      <c r="G23" s="50">
        <v>21</v>
      </c>
      <c r="H23" s="97">
        <v>15</v>
      </c>
      <c r="T23" s="9" t="s">
        <v>11</v>
      </c>
      <c r="U23" s="55" t="s">
        <v>341</v>
      </c>
      <c r="V23" s="9" t="s">
        <v>128</v>
      </c>
      <c r="W23" s="20"/>
      <c r="X23" s="10"/>
      <c r="Y23" s="12" t="s">
        <v>51</v>
      </c>
      <c r="Z23" s="1"/>
      <c r="AA23" s="10"/>
    </row>
    <row r="24" spans="4:27">
      <c r="D24" s="50" t="s">
        <v>233</v>
      </c>
      <c r="E24" s="97">
        <v>5.25</v>
      </c>
      <c r="F24" s="18"/>
      <c r="G24" s="50">
        <v>22</v>
      </c>
      <c r="H24" s="97">
        <v>15</v>
      </c>
      <c r="T24" s="9" t="s">
        <v>12</v>
      </c>
      <c r="U24" s="55" t="s">
        <v>342</v>
      </c>
      <c r="V24" s="9" t="s">
        <v>12</v>
      </c>
      <c r="W24" s="20" t="s">
        <v>234</v>
      </c>
      <c r="X24" s="10">
        <v>3</v>
      </c>
      <c r="Y24" s="12" t="s">
        <v>50</v>
      </c>
      <c r="Z24" s="1" t="s">
        <v>95</v>
      </c>
      <c r="AA24" s="10"/>
    </row>
    <row r="25" spans="4:27">
      <c r="D25" s="50" t="s">
        <v>262</v>
      </c>
      <c r="E25" s="97"/>
      <c r="F25" s="18"/>
      <c r="G25" s="50">
        <v>23</v>
      </c>
      <c r="H25" s="97">
        <v>15</v>
      </c>
      <c r="T25" s="9" t="s">
        <v>13</v>
      </c>
      <c r="U25" s="55" t="s">
        <v>343</v>
      </c>
      <c r="V25" s="9" t="s">
        <v>129</v>
      </c>
      <c r="W25" s="20"/>
      <c r="X25" s="10"/>
      <c r="Y25" s="12" t="s">
        <v>263</v>
      </c>
      <c r="Z25" s="1" t="s">
        <v>96</v>
      </c>
      <c r="AA25" s="10"/>
    </row>
    <row r="26" spans="4:27">
      <c r="D26" s="50" t="s">
        <v>264</v>
      </c>
      <c r="E26" s="97"/>
      <c r="F26" s="18"/>
      <c r="G26" s="50">
        <v>24</v>
      </c>
      <c r="H26" s="97">
        <v>15</v>
      </c>
      <c r="T26" s="107" t="s">
        <v>195</v>
      </c>
      <c r="U26" s="98" t="s">
        <v>344</v>
      </c>
      <c r="V26" s="107" t="s">
        <v>195</v>
      </c>
      <c r="W26" s="99" t="s">
        <v>239</v>
      </c>
      <c r="X26" s="108">
        <v>3</v>
      </c>
      <c r="Y26" s="94" t="s">
        <v>164</v>
      </c>
      <c r="Z26" s="109" t="s">
        <v>196</v>
      </c>
      <c r="AA26" s="110" t="s">
        <v>197</v>
      </c>
    </row>
    <row r="27" spans="4:27">
      <c r="D27" s="50" t="s">
        <v>265</v>
      </c>
      <c r="E27" s="97"/>
      <c r="F27" s="18"/>
      <c r="G27" s="50">
        <v>25</v>
      </c>
      <c r="H27" s="97">
        <v>15</v>
      </c>
      <c r="T27" s="24" t="s">
        <v>198</v>
      </c>
      <c r="U27" s="55" t="s">
        <v>344</v>
      </c>
      <c r="V27" s="24" t="s">
        <v>199</v>
      </c>
      <c r="W27" s="1"/>
      <c r="X27" s="22"/>
      <c r="Y27" s="93" t="s">
        <v>164</v>
      </c>
      <c r="Z27" s="23" t="s">
        <v>200</v>
      </c>
      <c r="AA27" s="111" t="s">
        <v>201</v>
      </c>
    </row>
    <row r="28" spans="4:27" ht="28.5" customHeight="1">
      <c r="G28" s="50">
        <v>26</v>
      </c>
      <c r="H28" s="97">
        <v>15</v>
      </c>
      <c r="T28" s="24" t="s">
        <v>85</v>
      </c>
      <c r="U28" s="112" t="s">
        <v>344</v>
      </c>
      <c r="V28" s="113" t="s">
        <v>114</v>
      </c>
      <c r="W28" s="23" t="s">
        <v>157</v>
      </c>
      <c r="X28" s="22">
        <v>1</v>
      </c>
      <c r="Y28" s="93" t="s">
        <v>161</v>
      </c>
      <c r="Z28" s="23" t="s">
        <v>86</v>
      </c>
      <c r="AA28" s="17" t="s">
        <v>87</v>
      </c>
    </row>
    <row r="29" spans="4:27" ht="27">
      <c r="G29" s="50">
        <v>27</v>
      </c>
      <c r="H29" s="97">
        <v>15</v>
      </c>
      <c r="T29" s="9" t="s">
        <v>14</v>
      </c>
      <c r="U29" s="55" t="s">
        <v>345</v>
      </c>
      <c r="V29" s="9" t="s">
        <v>14</v>
      </c>
      <c r="W29" s="20" t="s">
        <v>238</v>
      </c>
      <c r="X29" s="10">
        <v>3</v>
      </c>
      <c r="Y29" s="12" t="s">
        <v>134</v>
      </c>
      <c r="Z29" s="26" t="s">
        <v>228</v>
      </c>
      <c r="AA29" s="17" t="s">
        <v>83</v>
      </c>
    </row>
    <row r="30" spans="4:27" ht="27">
      <c r="G30" s="50">
        <v>28</v>
      </c>
      <c r="H30" s="97">
        <v>15</v>
      </c>
      <c r="T30" s="9" t="s">
        <v>15</v>
      </c>
      <c r="U30" s="55" t="s">
        <v>346</v>
      </c>
      <c r="V30" s="9" t="s">
        <v>130</v>
      </c>
      <c r="W30" s="20"/>
      <c r="X30" s="10"/>
      <c r="Y30" s="12" t="s">
        <v>134</v>
      </c>
      <c r="Z30" s="26" t="s">
        <v>229</v>
      </c>
      <c r="AA30" s="17" t="s">
        <v>83</v>
      </c>
    </row>
    <row r="31" spans="4:27" ht="27">
      <c r="G31" s="50">
        <v>29</v>
      </c>
      <c r="H31" s="97">
        <v>15</v>
      </c>
      <c r="T31" s="24" t="s">
        <v>208</v>
      </c>
      <c r="U31" s="55" t="s">
        <v>344</v>
      </c>
      <c r="V31" s="24" t="s">
        <v>208</v>
      </c>
      <c r="W31" s="1" t="s">
        <v>191</v>
      </c>
      <c r="X31" s="22">
        <v>3</v>
      </c>
      <c r="Y31" s="93" t="s">
        <v>165</v>
      </c>
      <c r="Z31" s="26" t="s">
        <v>209</v>
      </c>
      <c r="AA31" s="10" t="s">
        <v>210</v>
      </c>
    </row>
    <row r="32" spans="4:27" ht="28.5" customHeight="1">
      <c r="G32" s="50">
        <v>30</v>
      </c>
      <c r="H32" s="97">
        <v>15</v>
      </c>
      <c r="T32" s="27" t="s">
        <v>211</v>
      </c>
      <c r="U32" s="56" t="s">
        <v>344</v>
      </c>
      <c r="V32" s="27" t="s">
        <v>212</v>
      </c>
      <c r="W32" s="35"/>
      <c r="X32" s="114"/>
      <c r="Y32" s="92" t="s">
        <v>165</v>
      </c>
      <c r="Z32" s="115" t="s">
        <v>209</v>
      </c>
      <c r="AA32" s="116" t="s">
        <v>210</v>
      </c>
    </row>
    <row r="33" spans="7:28" ht="27.75" customHeight="1">
      <c r="G33" s="50">
        <v>31</v>
      </c>
      <c r="H33" s="97">
        <v>15</v>
      </c>
      <c r="T33" s="314" t="s">
        <v>116</v>
      </c>
      <c r="U33" s="315"/>
      <c r="V33" s="314" t="s">
        <v>116</v>
      </c>
      <c r="W33" s="335" t="s">
        <v>389</v>
      </c>
      <c r="X33" s="316">
        <v>1</v>
      </c>
      <c r="Y33" s="317" t="s">
        <v>385</v>
      </c>
      <c r="Z33" s="318"/>
      <c r="AA33" s="319"/>
      <c r="AB33" s="320" t="s">
        <v>386</v>
      </c>
    </row>
    <row r="34" spans="7:28" ht="14.25" thickBot="1">
      <c r="G34" s="117">
        <v>32</v>
      </c>
      <c r="H34" s="97">
        <v>15</v>
      </c>
      <c r="T34" s="321" t="s">
        <v>138</v>
      </c>
      <c r="U34" s="322"/>
      <c r="V34" s="323" t="s">
        <v>387</v>
      </c>
      <c r="W34" s="336" t="s">
        <v>390</v>
      </c>
      <c r="X34" s="324">
        <v>1</v>
      </c>
      <c r="Y34" s="325" t="s">
        <v>385</v>
      </c>
      <c r="Z34" s="326"/>
      <c r="AA34" s="327"/>
      <c r="AB34" s="320" t="s">
        <v>388</v>
      </c>
    </row>
    <row r="35" spans="7:28">
      <c r="G35" s="50">
        <v>33</v>
      </c>
      <c r="H35" s="97">
        <v>15</v>
      </c>
    </row>
    <row r="36" spans="7:28">
      <c r="G36" s="118">
        <v>34</v>
      </c>
      <c r="H36" s="95">
        <v>15</v>
      </c>
    </row>
    <row r="37" spans="7:28">
      <c r="G37" s="118">
        <v>35</v>
      </c>
      <c r="H37" s="95">
        <v>15</v>
      </c>
    </row>
    <row r="38" spans="7:28">
      <c r="G38" s="118">
        <v>36</v>
      </c>
      <c r="H38" s="95">
        <v>15</v>
      </c>
    </row>
    <row r="39" spans="7:28">
      <c r="G39" s="118">
        <v>37</v>
      </c>
      <c r="H39" s="95">
        <v>15</v>
      </c>
    </row>
    <row r="40" spans="7:28" ht="26.25" customHeight="1">
      <c r="G40" s="118">
        <v>38</v>
      </c>
      <c r="H40" s="95">
        <v>15</v>
      </c>
    </row>
    <row r="41" spans="7:28">
      <c r="G41" s="118">
        <v>39</v>
      </c>
      <c r="H41" s="95">
        <v>15</v>
      </c>
    </row>
    <row r="42" spans="7:28">
      <c r="G42" s="118">
        <v>40</v>
      </c>
      <c r="H42" s="95">
        <v>15</v>
      </c>
    </row>
    <row r="43" spans="7:28">
      <c r="H43" s="95">
        <v>15</v>
      </c>
    </row>
    <row r="44" spans="7:28">
      <c r="H44" s="95">
        <v>12.75</v>
      </c>
    </row>
    <row r="45" spans="7:28">
      <c r="H45" s="95">
        <v>14.25</v>
      </c>
    </row>
  </sheetData>
  <mergeCells count="14">
    <mergeCell ref="K13:L13"/>
    <mergeCell ref="P13:P14"/>
    <mergeCell ref="Q13:Q14"/>
    <mergeCell ref="M3:Q3"/>
    <mergeCell ref="M13:O13"/>
    <mergeCell ref="M4:Q11"/>
    <mergeCell ref="Z13:Z14"/>
    <mergeCell ref="AA13:AA14"/>
    <mergeCell ref="V3:Z3"/>
    <mergeCell ref="R13:R14"/>
    <mergeCell ref="T13:U13"/>
    <mergeCell ref="Y13:Y14"/>
    <mergeCell ref="V4:Z11"/>
    <mergeCell ref="V13:X13"/>
  </mergeCells>
  <phoneticPr fontId="2"/>
  <pageMargins left="0.35433070866141736" right="0.27559055118110237" top="0.96" bottom="0.51181102362204722" header="0.23622047244094491" footer="0.51181102362204722"/>
  <pageSetup paperSize="9" scale="50" orientation="landscape" verticalDpi="0" r:id="rId1"/>
  <headerFooter alignWithMargins="0"/>
</worksheet>
</file>

<file path=xl/worksheets/sheet3.xml><?xml version="1.0" encoding="utf-8"?>
<worksheet xmlns="http://schemas.openxmlformats.org/spreadsheetml/2006/main" xmlns:r="http://schemas.openxmlformats.org/officeDocument/2006/relationships">
  <sheetPr codeName="Sheet14"/>
  <dimension ref="A1:AB47"/>
  <sheetViews>
    <sheetView topLeftCell="K10" zoomScale="70" zoomScaleNormal="100" workbookViewId="0">
      <selection activeCell="T42" sqref="T42:AB43"/>
    </sheetView>
  </sheetViews>
  <sheetFormatPr defaultRowHeight="13.5"/>
  <cols>
    <col min="1" max="1" width="19" customWidth="1"/>
    <col min="2" max="2" width="30" bestFit="1" customWidth="1"/>
    <col min="3" max="3" width="4.25" customWidth="1"/>
    <col min="4" max="4" width="2.875" bestFit="1" customWidth="1"/>
    <col min="5" max="5" width="6" style="95" customWidth="1"/>
    <col min="6" max="6" width="6" customWidth="1"/>
    <col min="7" max="7" width="4.5" bestFit="1" customWidth="1"/>
    <col min="8" max="8" width="6" style="95"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3" max="23" width="6" customWidth="1"/>
    <col min="24" max="24" width="3.375" customWidth="1"/>
    <col min="25" max="25" width="5.25" bestFit="1" customWidth="1"/>
    <col min="26" max="26" width="17.125" customWidth="1"/>
    <col min="27" max="27" width="33.625" customWidth="1"/>
    <col min="29" max="29" width="10.125" customWidth="1"/>
  </cols>
  <sheetData>
    <row r="1" spans="1:27" ht="24" customHeight="1" thickBot="1">
      <c r="A1" t="s">
        <v>66</v>
      </c>
    </row>
    <row r="2" spans="1:27" ht="13.5" customHeight="1" thickBot="1">
      <c r="A2" s="57" t="s">
        <v>105</v>
      </c>
      <c r="B2" s="39" t="s">
        <v>60</v>
      </c>
      <c r="C2" t="s">
        <v>2</v>
      </c>
      <c r="F2" t="s">
        <v>71</v>
      </c>
      <c r="J2" t="s">
        <v>3</v>
      </c>
      <c r="S2" t="s">
        <v>16</v>
      </c>
    </row>
    <row r="3" spans="1:27">
      <c r="A3" s="40"/>
      <c r="B3" s="68"/>
      <c r="D3" s="119" t="s">
        <v>280</v>
      </c>
      <c r="E3" s="120">
        <v>3.13</v>
      </c>
      <c r="F3" s="18"/>
      <c r="G3" s="121">
        <v>1</v>
      </c>
      <c r="H3" s="122">
        <v>4.5</v>
      </c>
      <c r="K3" s="52" t="s">
        <v>74</v>
      </c>
      <c r="L3" s="52" t="s">
        <v>156</v>
      </c>
      <c r="M3" s="369" t="s">
        <v>77</v>
      </c>
      <c r="N3" s="370"/>
      <c r="O3" s="370"/>
      <c r="P3" s="370"/>
      <c r="Q3" s="371"/>
      <c r="T3" s="52" t="s">
        <v>75</v>
      </c>
      <c r="U3" s="52" t="s">
        <v>355</v>
      </c>
      <c r="V3" s="352" t="s">
        <v>78</v>
      </c>
      <c r="W3" s="352"/>
      <c r="X3" s="352"/>
      <c r="Y3" s="352"/>
      <c r="Z3" s="352"/>
    </row>
    <row r="4" spans="1:27">
      <c r="A4" s="41"/>
      <c r="B4" s="37"/>
      <c r="D4" s="123" t="s">
        <v>157</v>
      </c>
      <c r="E4" s="124">
        <v>26.75</v>
      </c>
      <c r="F4" s="18"/>
      <c r="G4" s="52">
        <v>2</v>
      </c>
      <c r="H4" s="125">
        <v>20.25</v>
      </c>
      <c r="K4" s="52" t="s">
        <v>158</v>
      </c>
      <c r="L4" s="52" t="s">
        <v>347</v>
      </c>
      <c r="M4" s="353" t="s">
        <v>57</v>
      </c>
      <c r="N4" s="354"/>
      <c r="O4" s="354"/>
      <c r="P4" s="354"/>
      <c r="Q4" s="355"/>
      <c r="T4" s="52" t="s">
        <v>159</v>
      </c>
      <c r="U4" s="52" t="s">
        <v>355</v>
      </c>
      <c r="V4" s="353" t="s">
        <v>113</v>
      </c>
      <c r="W4" s="354"/>
      <c r="X4" s="354"/>
      <c r="Y4" s="354"/>
      <c r="Z4" s="354"/>
    </row>
    <row r="5" spans="1:27">
      <c r="A5" s="41"/>
      <c r="B5" s="34"/>
      <c r="D5" s="123" t="s">
        <v>245</v>
      </c>
      <c r="E5" s="124">
        <v>24.63</v>
      </c>
      <c r="F5" s="18"/>
      <c r="G5" s="52">
        <v>3</v>
      </c>
      <c r="H5" s="125">
        <v>13</v>
      </c>
      <c r="K5" s="52" t="s">
        <v>160</v>
      </c>
      <c r="L5" s="52" t="s">
        <v>348</v>
      </c>
      <c r="M5" s="356"/>
      <c r="N5" s="357"/>
      <c r="O5" s="357"/>
      <c r="P5" s="357"/>
      <c r="Q5" s="358"/>
      <c r="T5" s="52" t="s">
        <v>160</v>
      </c>
      <c r="U5" s="52" t="s">
        <v>356</v>
      </c>
      <c r="V5" s="356"/>
      <c r="W5" s="357"/>
      <c r="X5" s="357"/>
      <c r="Y5" s="357"/>
      <c r="Z5" s="357"/>
    </row>
    <row r="6" spans="1:27">
      <c r="A6" s="40" t="s">
        <v>58</v>
      </c>
      <c r="B6" s="44" t="s">
        <v>102</v>
      </c>
      <c r="D6" s="123" t="s">
        <v>191</v>
      </c>
      <c r="E6" s="124">
        <v>12</v>
      </c>
      <c r="F6" s="18"/>
      <c r="G6" s="52">
        <v>4</v>
      </c>
      <c r="H6" s="125">
        <v>15</v>
      </c>
      <c r="K6" s="52" t="s">
        <v>44</v>
      </c>
      <c r="L6" s="52" t="s">
        <v>349</v>
      </c>
      <c r="M6" s="356"/>
      <c r="N6" s="357"/>
      <c r="O6" s="357"/>
      <c r="P6" s="357"/>
      <c r="Q6" s="358"/>
      <c r="T6" s="52" t="s">
        <v>44</v>
      </c>
      <c r="U6" s="52" t="s">
        <v>357</v>
      </c>
      <c r="V6" s="356"/>
      <c r="W6" s="357"/>
      <c r="X6" s="357"/>
      <c r="Y6" s="357"/>
      <c r="Z6" s="357"/>
    </row>
    <row r="7" spans="1:27">
      <c r="A7" s="41" t="s">
        <v>59</v>
      </c>
      <c r="B7" s="34" t="s">
        <v>88</v>
      </c>
      <c r="D7" s="123" t="s">
        <v>239</v>
      </c>
      <c r="E7" s="124">
        <v>9.8800000000000008</v>
      </c>
      <c r="F7" s="18"/>
      <c r="G7" s="52">
        <v>5</v>
      </c>
      <c r="H7" s="125">
        <v>15</v>
      </c>
      <c r="K7" s="52" t="s">
        <v>45</v>
      </c>
      <c r="L7" s="52" t="s">
        <v>350</v>
      </c>
      <c r="M7" s="356"/>
      <c r="N7" s="357"/>
      <c r="O7" s="357"/>
      <c r="P7" s="357"/>
      <c r="Q7" s="358"/>
      <c r="T7" s="52" t="s">
        <v>45</v>
      </c>
      <c r="U7" s="52" t="s">
        <v>358</v>
      </c>
      <c r="V7" s="356"/>
      <c r="W7" s="357"/>
      <c r="X7" s="357"/>
      <c r="Y7" s="357"/>
      <c r="Z7" s="357"/>
    </row>
    <row r="8" spans="1:27">
      <c r="A8" s="41" t="s">
        <v>67</v>
      </c>
      <c r="B8" s="34" t="s">
        <v>69</v>
      </c>
      <c r="D8" s="123" t="s">
        <v>246</v>
      </c>
      <c r="E8" s="124">
        <v>5.25</v>
      </c>
      <c r="F8" s="18"/>
      <c r="G8" s="52">
        <v>6</v>
      </c>
      <c r="H8" s="125">
        <v>6</v>
      </c>
      <c r="K8" s="52" t="s">
        <v>89</v>
      </c>
      <c r="L8" s="52" t="s">
        <v>351</v>
      </c>
      <c r="M8" s="359"/>
      <c r="N8" s="360"/>
      <c r="O8" s="360"/>
      <c r="P8" s="360"/>
      <c r="Q8" s="361"/>
      <c r="T8" s="52" t="s">
        <v>97</v>
      </c>
      <c r="U8" s="52" t="s">
        <v>359</v>
      </c>
      <c r="V8" s="359"/>
      <c r="W8" s="360"/>
      <c r="X8" s="360"/>
      <c r="Y8" s="360"/>
      <c r="Z8" s="360"/>
    </row>
    <row r="9" spans="1:27">
      <c r="A9" s="41" t="s">
        <v>68</v>
      </c>
      <c r="B9" s="126" t="s">
        <v>266</v>
      </c>
      <c r="D9" s="123" t="s">
        <v>248</v>
      </c>
      <c r="E9" s="124">
        <v>12.75</v>
      </c>
      <c r="F9" s="18"/>
      <c r="G9" s="52">
        <v>7</v>
      </c>
      <c r="H9" s="125">
        <v>21.75</v>
      </c>
      <c r="K9" s="52" t="s">
        <v>90</v>
      </c>
      <c r="L9" s="52" t="s">
        <v>352</v>
      </c>
      <c r="M9" s="359"/>
      <c r="N9" s="360"/>
      <c r="O9" s="360"/>
      <c r="P9" s="360"/>
      <c r="Q9" s="361"/>
      <c r="T9" s="52" t="s">
        <v>98</v>
      </c>
      <c r="U9" s="52" t="s">
        <v>360</v>
      </c>
      <c r="V9" s="359"/>
      <c r="W9" s="360"/>
      <c r="X9" s="360"/>
      <c r="Y9" s="360"/>
      <c r="Z9" s="360"/>
    </row>
    <row r="10" spans="1:27">
      <c r="A10" s="41" t="s">
        <v>65</v>
      </c>
      <c r="B10" s="126">
        <v>12</v>
      </c>
      <c r="D10" s="123" t="s">
        <v>249</v>
      </c>
      <c r="E10" s="124">
        <v>4.13</v>
      </c>
      <c r="F10" s="18"/>
      <c r="G10" s="52">
        <v>8</v>
      </c>
      <c r="H10" s="125">
        <v>15</v>
      </c>
      <c r="K10" s="52" t="s">
        <v>10</v>
      </c>
      <c r="L10" s="52" t="s">
        <v>353</v>
      </c>
      <c r="M10" s="359"/>
      <c r="N10" s="360"/>
      <c r="O10" s="360"/>
      <c r="P10" s="360"/>
      <c r="Q10" s="361"/>
      <c r="T10" s="52"/>
      <c r="U10" s="52" t="s">
        <v>361</v>
      </c>
      <c r="V10" s="374"/>
      <c r="W10" s="375"/>
      <c r="X10" s="375"/>
      <c r="Y10" s="375"/>
      <c r="Z10" s="375"/>
    </row>
    <row r="11" spans="1:27">
      <c r="A11" s="41" t="s">
        <v>61</v>
      </c>
      <c r="B11" s="34">
        <v>3</v>
      </c>
      <c r="D11" s="123" t="s">
        <v>250</v>
      </c>
      <c r="E11" s="124">
        <v>18</v>
      </c>
      <c r="F11" s="18"/>
      <c r="G11" s="52">
        <v>9</v>
      </c>
      <c r="H11" s="125">
        <v>15</v>
      </c>
      <c r="K11" s="52" t="s">
        <v>11</v>
      </c>
      <c r="L11" s="52" t="s">
        <v>354</v>
      </c>
      <c r="M11" s="363"/>
      <c r="N11" s="364"/>
      <c r="O11" s="364"/>
      <c r="P11" s="364"/>
      <c r="Q11" s="365"/>
      <c r="T11" s="52"/>
      <c r="U11" s="52" t="s">
        <v>362</v>
      </c>
      <c r="V11" s="374"/>
      <c r="W11" s="375"/>
      <c r="X11" s="375"/>
      <c r="Y11" s="375"/>
      <c r="Z11" s="375"/>
    </row>
    <row r="12" spans="1:27" ht="14.25" thickBot="1">
      <c r="A12" s="41" t="s">
        <v>62</v>
      </c>
      <c r="B12" s="34">
        <v>6</v>
      </c>
      <c r="D12" s="123" t="s">
        <v>251</v>
      </c>
      <c r="E12" s="124">
        <v>0</v>
      </c>
      <c r="F12" s="18"/>
      <c r="G12" s="52">
        <v>10</v>
      </c>
      <c r="H12" s="125">
        <v>15</v>
      </c>
      <c r="K12" t="s">
        <v>73</v>
      </c>
      <c r="T12" t="s">
        <v>99</v>
      </c>
    </row>
    <row r="13" spans="1:27" ht="27.75" customHeight="1">
      <c r="A13" s="42" t="s">
        <v>63</v>
      </c>
      <c r="B13" s="46">
        <v>1</v>
      </c>
      <c r="D13" s="123" t="s">
        <v>252</v>
      </c>
      <c r="E13" s="124">
        <v>21.88</v>
      </c>
      <c r="F13" s="18"/>
      <c r="G13" s="52">
        <v>11</v>
      </c>
      <c r="H13" s="125">
        <v>15</v>
      </c>
      <c r="K13" s="346" t="s">
        <v>107</v>
      </c>
      <c r="L13" s="347"/>
      <c r="M13" s="376" t="s">
        <v>108</v>
      </c>
      <c r="N13" s="349"/>
      <c r="O13" s="377"/>
      <c r="P13" s="350" t="s">
        <v>48</v>
      </c>
      <c r="Q13" s="367" t="s">
        <v>52</v>
      </c>
      <c r="R13" s="344" t="s">
        <v>53</v>
      </c>
      <c r="T13" s="384" t="s">
        <v>107</v>
      </c>
      <c r="U13" s="382"/>
      <c r="V13" s="384" t="s">
        <v>108</v>
      </c>
      <c r="W13" s="385"/>
      <c r="X13" s="382"/>
      <c r="Y13" s="384" t="s">
        <v>48</v>
      </c>
      <c r="Z13" s="380" t="s">
        <v>52</v>
      </c>
      <c r="AA13" s="382" t="s">
        <v>53</v>
      </c>
    </row>
    <row r="14" spans="1:27" ht="14.25" thickBot="1">
      <c r="A14" s="41" t="s">
        <v>91</v>
      </c>
      <c r="B14" s="34">
        <v>2</v>
      </c>
      <c r="D14" s="123" t="s">
        <v>253</v>
      </c>
      <c r="E14" s="124">
        <v>0.31</v>
      </c>
      <c r="F14" s="18"/>
      <c r="G14" s="52">
        <v>12</v>
      </c>
      <c r="H14" s="125">
        <v>15</v>
      </c>
      <c r="K14" s="61" t="s">
        <v>0</v>
      </c>
      <c r="L14" s="65"/>
      <c r="M14" s="61" t="s">
        <v>0</v>
      </c>
      <c r="N14" s="65"/>
      <c r="O14" s="62" t="s">
        <v>70</v>
      </c>
      <c r="P14" s="351"/>
      <c r="Q14" s="368"/>
      <c r="R14" s="345"/>
      <c r="T14" s="329" t="s">
        <v>0</v>
      </c>
      <c r="U14" s="330" t="s">
        <v>167</v>
      </c>
      <c r="V14" s="329" t="s">
        <v>0</v>
      </c>
      <c r="W14" s="90"/>
      <c r="X14" s="330" t="s">
        <v>70</v>
      </c>
      <c r="Y14" s="386"/>
      <c r="Z14" s="381"/>
      <c r="AA14" s="383"/>
    </row>
    <row r="15" spans="1:27" ht="41.25" thickBot="1">
      <c r="A15" s="43" t="s">
        <v>92</v>
      </c>
      <c r="B15" s="47">
        <v>1</v>
      </c>
      <c r="D15" s="123" t="s">
        <v>254</v>
      </c>
      <c r="E15" s="124">
        <v>0.92</v>
      </c>
      <c r="F15" s="18"/>
      <c r="G15" s="52">
        <v>13</v>
      </c>
      <c r="H15" s="125">
        <v>15</v>
      </c>
      <c r="K15" s="3" t="s">
        <v>4</v>
      </c>
      <c r="L15" s="66" t="s">
        <v>363</v>
      </c>
      <c r="M15" s="3" t="s">
        <v>110</v>
      </c>
      <c r="N15" s="4" t="s">
        <v>267</v>
      </c>
      <c r="O15" s="5">
        <v>4</v>
      </c>
      <c r="P15" s="13" t="s">
        <v>168</v>
      </c>
      <c r="Q15" s="4" t="s">
        <v>169</v>
      </c>
      <c r="R15" s="5" t="s">
        <v>54</v>
      </c>
      <c r="T15" s="16" t="s">
        <v>170</v>
      </c>
      <c r="U15" s="53" t="s">
        <v>355</v>
      </c>
      <c r="V15" s="16" t="s">
        <v>171</v>
      </c>
      <c r="W15" s="2" t="s">
        <v>33</v>
      </c>
      <c r="X15" s="14">
        <v>2</v>
      </c>
      <c r="Y15" s="332" t="s">
        <v>172</v>
      </c>
      <c r="Z15" s="2" t="s">
        <v>171</v>
      </c>
      <c r="AA15" s="17" t="s">
        <v>55</v>
      </c>
    </row>
    <row r="16" spans="1:27">
      <c r="D16" s="123" t="s">
        <v>255</v>
      </c>
      <c r="E16" s="124">
        <v>14.75</v>
      </c>
      <c r="F16" s="18"/>
      <c r="G16" s="52">
        <v>14</v>
      </c>
      <c r="H16" s="125">
        <v>15</v>
      </c>
      <c r="K16" s="9" t="s">
        <v>5</v>
      </c>
      <c r="L16" s="67" t="s">
        <v>364</v>
      </c>
      <c r="M16" s="9"/>
      <c r="N16" s="1"/>
      <c r="O16" s="10"/>
      <c r="P16" s="12" t="s">
        <v>51</v>
      </c>
      <c r="Q16" s="1"/>
      <c r="R16" s="10"/>
      <c r="T16" s="9" t="s">
        <v>4</v>
      </c>
      <c r="U16" s="55" t="s">
        <v>367</v>
      </c>
      <c r="V16" s="9" t="s">
        <v>46</v>
      </c>
      <c r="W16" s="1" t="s">
        <v>157</v>
      </c>
      <c r="X16" s="10">
        <v>1</v>
      </c>
      <c r="Y16" s="333" t="s">
        <v>161</v>
      </c>
      <c r="Z16" s="1" t="s">
        <v>162</v>
      </c>
      <c r="AA16" s="10"/>
    </row>
    <row r="17" spans="2:27">
      <c r="B17" s="18"/>
      <c r="D17" s="123" t="s">
        <v>256</v>
      </c>
      <c r="E17" s="124">
        <v>1.25</v>
      </c>
      <c r="F17" s="18"/>
      <c r="G17" s="52">
        <v>15</v>
      </c>
      <c r="H17" s="125">
        <v>15</v>
      </c>
      <c r="K17" s="9" t="s">
        <v>6</v>
      </c>
      <c r="L17" s="67" t="s">
        <v>365</v>
      </c>
      <c r="M17" s="9" t="s">
        <v>109</v>
      </c>
      <c r="N17" s="1" t="s">
        <v>268</v>
      </c>
      <c r="O17" s="10">
        <v>5</v>
      </c>
      <c r="P17" s="12" t="s">
        <v>173</v>
      </c>
      <c r="Q17" s="1" t="s">
        <v>174</v>
      </c>
      <c r="R17" s="10" t="s">
        <v>54</v>
      </c>
      <c r="T17" s="9" t="s">
        <v>5</v>
      </c>
      <c r="U17" s="55" t="s">
        <v>368</v>
      </c>
      <c r="V17" s="9" t="s">
        <v>125</v>
      </c>
      <c r="W17" s="1"/>
      <c r="X17" s="10"/>
      <c r="Y17" s="333" t="s">
        <v>175</v>
      </c>
      <c r="Z17" s="1"/>
      <c r="AA17" s="10"/>
    </row>
    <row r="18" spans="2:27">
      <c r="B18" s="18"/>
      <c r="D18" s="123" t="s">
        <v>269</v>
      </c>
      <c r="E18" s="124">
        <v>0.31</v>
      </c>
      <c r="F18" s="18"/>
      <c r="G18" s="52">
        <v>16</v>
      </c>
      <c r="H18" s="125">
        <v>15</v>
      </c>
      <c r="K18" s="9" t="s">
        <v>7</v>
      </c>
      <c r="L18" s="67" t="s">
        <v>366</v>
      </c>
      <c r="M18" s="9"/>
      <c r="N18" s="1"/>
      <c r="O18" s="10"/>
      <c r="P18" s="12" t="s">
        <v>175</v>
      </c>
      <c r="Q18" s="1"/>
      <c r="R18" s="10"/>
      <c r="T18" s="9" t="s">
        <v>6</v>
      </c>
      <c r="U18" s="55" t="s">
        <v>369</v>
      </c>
      <c r="V18" s="9" t="s">
        <v>47</v>
      </c>
      <c r="W18" s="1" t="s">
        <v>259</v>
      </c>
      <c r="X18" s="10">
        <v>2</v>
      </c>
      <c r="Y18" s="333" t="s">
        <v>163</v>
      </c>
      <c r="Z18" s="1" t="s">
        <v>72</v>
      </c>
      <c r="AA18" s="10"/>
    </row>
    <row r="19" spans="2:27" ht="27">
      <c r="B19" s="18"/>
      <c r="D19" s="123" t="s">
        <v>260</v>
      </c>
      <c r="E19" s="124">
        <v>17.63</v>
      </c>
      <c r="F19" s="18"/>
      <c r="G19" s="52">
        <v>17</v>
      </c>
      <c r="H19" s="125">
        <v>15</v>
      </c>
      <c r="K19" s="16" t="s">
        <v>176</v>
      </c>
      <c r="L19" s="63" t="s">
        <v>347</v>
      </c>
      <c r="M19" s="16" t="s">
        <v>177</v>
      </c>
      <c r="N19" s="2" t="s">
        <v>259</v>
      </c>
      <c r="O19" s="14">
        <v>4</v>
      </c>
      <c r="P19" s="15" t="s">
        <v>163</v>
      </c>
      <c r="Q19" s="2" t="s">
        <v>82</v>
      </c>
      <c r="R19" s="17" t="s">
        <v>56</v>
      </c>
      <c r="T19" s="9" t="s">
        <v>7</v>
      </c>
      <c r="U19" s="55" t="s">
        <v>370</v>
      </c>
      <c r="V19" s="9" t="s">
        <v>131</v>
      </c>
      <c r="W19" s="1"/>
      <c r="X19" s="10"/>
      <c r="Y19" s="333" t="s">
        <v>163</v>
      </c>
      <c r="Z19" s="1"/>
      <c r="AA19" s="10"/>
    </row>
    <row r="20" spans="2:27">
      <c r="B20" s="18"/>
      <c r="D20" s="123" t="s">
        <v>261</v>
      </c>
      <c r="E20" s="124">
        <v>1.5</v>
      </c>
      <c r="F20" s="18"/>
      <c r="G20" s="52">
        <v>18</v>
      </c>
      <c r="H20" s="125">
        <v>15</v>
      </c>
      <c r="K20" s="24" t="s">
        <v>89</v>
      </c>
      <c r="L20" s="67" t="s">
        <v>351</v>
      </c>
      <c r="M20" s="24" t="s">
        <v>111</v>
      </c>
      <c r="N20" s="1" t="s">
        <v>270</v>
      </c>
      <c r="O20" s="10">
        <v>4</v>
      </c>
      <c r="P20" s="12" t="s">
        <v>164</v>
      </c>
      <c r="Q20" s="1" t="s">
        <v>178</v>
      </c>
      <c r="R20" s="10" t="s">
        <v>54</v>
      </c>
      <c r="T20" s="9" t="s">
        <v>8</v>
      </c>
      <c r="U20" s="55" t="s">
        <v>371</v>
      </c>
      <c r="V20" s="9" t="s">
        <v>8</v>
      </c>
      <c r="W20" s="1" t="s">
        <v>237</v>
      </c>
      <c r="X20" s="10">
        <v>3</v>
      </c>
      <c r="Y20" s="333" t="s">
        <v>50</v>
      </c>
      <c r="Z20" s="1"/>
      <c r="AA20" s="10"/>
    </row>
    <row r="21" spans="2:27" ht="29.25" customHeight="1">
      <c r="B21" s="18"/>
      <c r="D21" s="123" t="s">
        <v>241</v>
      </c>
      <c r="E21" s="124">
        <v>0.77</v>
      </c>
      <c r="F21" s="18"/>
      <c r="G21" s="52">
        <v>19</v>
      </c>
      <c r="H21" s="125">
        <v>15</v>
      </c>
      <c r="K21" s="24" t="s">
        <v>90</v>
      </c>
      <c r="L21" s="67" t="s">
        <v>352</v>
      </c>
      <c r="M21" s="9"/>
      <c r="N21" s="1"/>
      <c r="O21" s="10"/>
      <c r="P21" s="12" t="s">
        <v>166</v>
      </c>
      <c r="Q21" s="1"/>
      <c r="R21" s="10"/>
      <c r="T21" s="9" t="s">
        <v>9</v>
      </c>
      <c r="U21" s="55" t="s">
        <v>372</v>
      </c>
      <c r="V21" s="9" t="s">
        <v>127</v>
      </c>
      <c r="W21" s="1"/>
      <c r="X21" s="10"/>
      <c r="Y21" s="333" t="s">
        <v>50</v>
      </c>
      <c r="Z21" s="1"/>
      <c r="AA21" s="10"/>
    </row>
    <row r="22" spans="2:27" ht="27.75" customHeight="1">
      <c r="B22" s="18"/>
      <c r="D22" s="123" t="s">
        <v>104</v>
      </c>
      <c r="E22" s="124">
        <v>4.75</v>
      </c>
      <c r="F22" s="18"/>
      <c r="G22" s="52">
        <v>20</v>
      </c>
      <c r="H22" s="125">
        <v>15</v>
      </c>
      <c r="K22" s="24" t="s">
        <v>10</v>
      </c>
      <c r="L22" s="67" t="s">
        <v>353</v>
      </c>
      <c r="M22" s="9" t="s">
        <v>112</v>
      </c>
      <c r="N22" s="1" t="s">
        <v>382</v>
      </c>
      <c r="O22" s="10">
        <v>4</v>
      </c>
      <c r="P22" s="12" t="s">
        <v>165</v>
      </c>
      <c r="Q22" s="1" t="s">
        <v>179</v>
      </c>
      <c r="R22" s="10" t="s">
        <v>54</v>
      </c>
      <c r="T22" s="9" t="s">
        <v>10</v>
      </c>
      <c r="U22" s="55" t="s">
        <v>373</v>
      </c>
      <c r="V22" s="9" t="s">
        <v>10</v>
      </c>
      <c r="W22" s="1" t="s">
        <v>191</v>
      </c>
      <c r="X22" s="10">
        <v>3</v>
      </c>
      <c r="Y22" s="333" t="s">
        <v>172</v>
      </c>
      <c r="Z22" s="1" t="s">
        <v>180</v>
      </c>
      <c r="AA22" s="10"/>
    </row>
    <row r="23" spans="2:27">
      <c r="B23" s="18"/>
      <c r="D23" s="123" t="s">
        <v>192</v>
      </c>
      <c r="E23" s="124">
        <v>1.63</v>
      </c>
      <c r="F23" s="18"/>
      <c r="G23" s="52">
        <v>21</v>
      </c>
      <c r="H23" s="125">
        <v>15</v>
      </c>
      <c r="K23" s="24" t="s">
        <v>11</v>
      </c>
      <c r="L23" s="52" t="s">
        <v>354</v>
      </c>
      <c r="M23" s="1"/>
      <c r="N23" s="1"/>
      <c r="O23" s="1"/>
      <c r="P23" s="69" t="s">
        <v>172</v>
      </c>
      <c r="Q23" s="1"/>
      <c r="R23" s="10"/>
      <c r="T23" s="9" t="s">
        <v>11</v>
      </c>
      <c r="U23" s="55" t="s">
        <v>374</v>
      </c>
      <c r="V23" s="9" t="s">
        <v>128</v>
      </c>
      <c r="W23" s="1"/>
      <c r="X23" s="10"/>
      <c r="Y23" s="333" t="s">
        <v>172</v>
      </c>
      <c r="Z23" s="1"/>
      <c r="AA23" s="10"/>
    </row>
    <row r="24" spans="2:27" ht="26.25" customHeight="1">
      <c r="D24" s="123" t="s">
        <v>271</v>
      </c>
      <c r="E24" s="124">
        <v>5.25</v>
      </c>
      <c r="F24" s="18"/>
      <c r="G24" s="52">
        <v>22</v>
      </c>
      <c r="H24" s="125">
        <v>15</v>
      </c>
      <c r="K24" s="24" t="s">
        <v>44</v>
      </c>
      <c r="L24" s="1" t="s">
        <v>349</v>
      </c>
      <c r="M24" s="23" t="s">
        <v>193</v>
      </c>
      <c r="N24" s="1" t="s">
        <v>31</v>
      </c>
      <c r="O24" s="1">
        <v>2</v>
      </c>
      <c r="P24" s="69" t="s">
        <v>281</v>
      </c>
      <c r="Q24" s="1" t="s">
        <v>282</v>
      </c>
      <c r="R24" s="17" t="s">
        <v>194</v>
      </c>
      <c r="T24" s="9" t="s">
        <v>12</v>
      </c>
      <c r="U24" s="55" t="s">
        <v>375</v>
      </c>
      <c r="V24" s="9" t="s">
        <v>12</v>
      </c>
      <c r="W24" s="1" t="s">
        <v>272</v>
      </c>
      <c r="X24" s="10">
        <v>3</v>
      </c>
      <c r="Y24" s="333" t="s">
        <v>181</v>
      </c>
      <c r="Z24" s="1" t="s">
        <v>95</v>
      </c>
      <c r="AA24" s="10"/>
    </row>
    <row r="25" spans="2:27" ht="14.25" thickBot="1">
      <c r="D25" s="123" t="s">
        <v>262</v>
      </c>
      <c r="E25" s="124"/>
      <c r="F25" s="18"/>
      <c r="G25" s="52">
        <v>23</v>
      </c>
      <c r="H25" s="125">
        <v>15</v>
      </c>
      <c r="K25" s="25" t="s">
        <v>45</v>
      </c>
      <c r="L25" s="31" t="s">
        <v>350</v>
      </c>
      <c r="M25" s="72" t="s">
        <v>193</v>
      </c>
      <c r="N25" s="31"/>
      <c r="O25" s="31"/>
      <c r="P25" s="71" t="s">
        <v>281</v>
      </c>
      <c r="Q25" s="31"/>
      <c r="R25" s="6"/>
      <c r="T25" s="9" t="s">
        <v>13</v>
      </c>
      <c r="U25" s="55" t="s">
        <v>376</v>
      </c>
      <c r="V25" s="9" t="s">
        <v>129</v>
      </c>
      <c r="W25" s="1"/>
      <c r="X25" s="10"/>
      <c r="Y25" s="333" t="s">
        <v>283</v>
      </c>
      <c r="Z25" s="1" t="s">
        <v>96</v>
      </c>
      <c r="AA25" s="10"/>
    </row>
    <row r="26" spans="2:27" ht="27">
      <c r="D26" s="123" t="s">
        <v>264</v>
      </c>
      <c r="E26" s="124"/>
      <c r="F26" s="18"/>
      <c r="G26" s="52">
        <v>24</v>
      </c>
      <c r="H26" s="125">
        <v>15</v>
      </c>
      <c r="T26" s="9" t="s">
        <v>14</v>
      </c>
      <c r="U26" s="55" t="s">
        <v>361</v>
      </c>
      <c r="V26" s="9" t="s">
        <v>14</v>
      </c>
      <c r="W26" s="1" t="s">
        <v>238</v>
      </c>
      <c r="X26" s="10">
        <v>3</v>
      </c>
      <c r="Y26" s="333" t="s">
        <v>134</v>
      </c>
      <c r="Z26" s="2" t="s">
        <v>94</v>
      </c>
      <c r="AA26" s="17" t="s">
        <v>83</v>
      </c>
    </row>
    <row r="27" spans="2:27" ht="27">
      <c r="D27" s="123" t="s">
        <v>273</v>
      </c>
      <c r="E27" s="124"/>
      <c r="F27" s="18"/>
      <c r="G27" s="52">
        <v>25</v>
      </c>
      <c r="H27" s="125">
        <v>15</v>
      </c>
      <c r="T27" s="9" t="s">
        <v>15</v>
      </c>
      <c r="U27" s="55" t="s">
        <v>362</v>
      </c>
      <c r="V27" s="9" t="s">
        <v>130</v>
      </c>
      <c r="W27" s="1"/>
      <c r="X27" s="10"/>
      <c r="Y27" s="333" t="s">
        <v>134</v>
      </c>
      <c r="Z27" s="26" t="s">
        <v>84</v>
      </c>
      <c r="AA27" s="17" t="s">
        <v>83</v>
      </c>
    </row>
    <row r="28" spans="2:27" ht="41.25" thickBot="1">
      <c r="D28" s="127" t="s">
        <v>274</v>
      </c>
      <c r="E28" s="128"/>
      <c r="F28" s="18"/>
      <c r="G28" s="52">
        <v>26</v>
      </c>
      <c r="H28" s="125">
        <v>15</v>
      </c>
      <c r="T28" s="24" t="s">
        <v>85</v>
      </c>
      <c r="U28" s="55" t="s">
        <v>377</v>
      </c>
      <c r="V28" s="331" t="s">
        <v>114</v>
      </c>
      <c r="W28" s="23" t="s">
        <v>18</v>
      </c>
      <c r="X28" s="22">
        <v>1</v>
      </c>
      <c r="Y28" s="334" t="s">
        <v>161</v>
      </c>
      <c r="Z28" s="23" t="s">
        <v>86</v>
      </c>
      <c r="AA28" s="17" t="s">
        <v>87</v>
      </c>
    </row>
    <row r="29" spans="2:27" ht="27" customHeight="1">
      <c r="G29" s="52">
        <v>27</v>
      </c>
      <c r="H29" s="125">
        <v>15</v>
      </c>
      <c r="T29" s="24" t="s">
        <v>85</v>
      </c>
      <c r="U29" s="55" t="s">
        <v>377</v>
      </c>
      <c r="V29" s="24" t="s">
        <v>230</v>
      </c>
      <c r="W29" s="23" t="s">
        <v>18</v>
      </c>
      <c r="X29" s="22">
        <v>1</v>
      </c>
      <c r="Y29" s="334" t="s">
        <v>51</v>
      </c>
      <c r="Z29" s="23" t="s">
        <v>231</v>
      </c>
      <c r="AA29" s="17" t="s">
        <v>232</v>
      </c>
    </row>
    <row r="30" spans="2:27">
      <c r="G30" s="52">
        <v>28</v>
      </c>
      <c r="H30" s="125">
        <v>15</v>
      </c>
      <c r="T30" s="24" t="s">
        <v>195</v>
      </c>
      <c r="U30" s="55" t="s">
        <v>377</v>
      </c>
      <c r="V30" s="24" t="s">
        <v>195</v>
      </c>
      <c r="W30" s="1" t="s">
        <v>239</v>
      </c>
      <c r="X30" s="22">
        <v>3</v>
      </c>
      <c r="Y30" s="334" t="s">
        <v>164</v>
      </c>
      <c r="Z30" s="23" t="s">
        <v>196</v>
      </c>
      <c r="AA30" s="111" t="s">
        <v>197</v>
      </c>
    </row>
    <row r="31" spans="2:27">
      <c r="G31" s="52">
        <v>31</v>
      </c>
      <c r="H31" s="125">
        <v>15</v>
      </c>
      <c r="T31" s="24" t="s">
        <v>198</v>
      </c>
      <c r="U31" s="55" t="s">
        <v>377</v>
      </c>
      <c r="V31" s="24" t="s">
        <v>199</v>
      </c>
      <c r="W31" s="1"/>
      <c r="X31" s="22"/>
      <c r="Y31" s="334" t="s">
        <v>164</v>
      </c>
      <c r="Z31" s="23" t="s">
        <v>200</v>
      </c>
      <c r="AA31" s="111" t="s">
        <v>201</v>
      </c>
    </row>
    <row r="32" spans="2:27">
      <c r="G32" s="52">
        <v>32</v>
      </c>
      <c r="H32" s="125">
        <v>15</v>
      </c>
      <c r="T32" s="24" t="s">
        <v>202</v>
      </c>
      <c r="U32" s="55" t="s">
        <v>377</v>
      </c>
      <c r="V32" s="24" t="s">
        <v>202</v>
      </c>
      <c r="W32" s="1" t="s">
        <v>240</v>
      </c>
      <c r="X32" s="22">
        <v>3</v>
      </c>
      <c r="Y32" s="334" t="s">
        <v>50</v>
      </c>
      <c r="Z32" s="23" t="s">
        <v>203</v>
      </c>
      <c r="AA32" s="111" t="s">
        <v>204</v>
      </c>
    </row>
    <row r="33" spans="7:28">
      <c r="G33" s="52">
        <v>33</v>
      </c>
      <c r="H33" s="125">
        <v>15</v>
      </c>
      <c r="T33" s="24" t="s">
        <v>205</v>
      </c>
      <c r="U33" s="55" t="s">
        <v>377</v>
      </c>
      <c r="V33" s="24" t="s">
        <v>206</v>
      </c>
      <c r="W33" s="1"/>
      <c r="X33" s="22"/>
      <c r="Y33" s="334" t="s">
        <v>50</v>
      </c>
      <c r="Z33" s="23" t="s">
        <v>207</v>
      </c>
      <c r="AA33" s="111" t="s">
        <v>204</v>
      </c>
    </row>
    <row r="34" spans="7:28" ht="27">
      <c r="G34" s="52">
        <v>34</v>
      </c>
      <c r="H34" s="125">
        <v>15</v>
      </c>
      <c r="T34" s="24" t="s">
        <v>208</v>
      </c>
      <c r="U34" s="55" t="s">
        <v>377</v>
      </c>
      <c r="V34" s="24" t="s">
        <v>208</v>
      </c>
      <c r="W34" s="1" t="s">
        <v>191</v>
      </c>
      <c r="X34" s="22">
        <v>3</v>
      </c>
      <c r="Y34" s="334" t="s">
        <v>165</v>
      </c>
      <c r="Z34" s="26" t="s">
        <v>209</v>
      </c>
      <c r="AA34" s="10" t="s">
        <v>210</v>
      </c>
    </row>
    <row r="35" spans="7:28" ht="27">
      <c r="G35" s="52">
        <v>35</v>
      </c>
      <c r="H35" s="125">
        <v>15</v>
      </c>
      <c r="T35" s="24" t="s">
        <v>211</v>
      </c>
      <c r="U35" s="55" t="s">
        <v>377</v>
      </c>
      <c r="V35" s="24" t="s">
        <v>212</v>
      </c>
      <c r="W35" s="1"/>
      <c r="X35" s="22"/>
      <c r="Y35" s="334" t="s">
        <v>165</v>
      </c>
      <c r="Z35" s="26" t="s">
        <v>209</v>
      </c>
      <c r="AA35" s="10" t="s">
        <v>210</v>
      </c>
    </row>
    <row r="36" spans="7:28">
      <c r="G36" s="52">
        <v>36</v>
      </c>
      <c r="H36" s="125">
        <v>15</v>
      </c>
      <c r="T36" s="24" t="s">
        <v>213</v>
      </c>
      <c r="U36" s="55" t="s">
        <v>378</v>
      </c>
      <c r="V36" s="24" t="s">
        <v>214</v>
      </c>
      <c r="W36" s="23" t="s">
        <v>33</v>
      </c>
      <c r="X36" s="22">
        <v>3</v>
      </c>
      <c r="Y36" s="333" t="s">
        <v>215</v>
      </c>
      <c r="Z36" s="328" t="s">
        <v>216</v>
      </c>
      <c r="AA36" s="17"/>
      <c r="AB36" s="32"/>
    </row>
    <row r="37" spans="7:28">
      <c r="G37" s="52">
        <v>37</v>
      </c>
      <c r="H37" s="125">
        <v>15</v>
      </c>
      <c r="T37" s="24" t="s">
        <v>217</v>
      </c>
      <c r="U37" s="55" t="s">
        <v>379</v>
      </c>
      <c r="V37" s="24" t="s">
        <v>218</v>
      </c>
      <c r="W37" s="23"/>
      <c r="X37" s="22"/>
      <c r="Y37" s="333"/>
      <c r="Z37" s="23"/>
      <c r="AA37" s="17"/>
    </row>
    <row r="38" spans="7:28" ht="26.25" customHeight="1">
      <c r="G38" s="52">
        <v>38</v>
      </c>
      <c r="H38" s="125">
        <v>15</v>
      </c>
      <c r="T38" s="24" t="s">
        <v>219</v>
      </c>
      <c r="U38" s="55" t="s">
        <v>380</v>
      </c>
      <c r="V38" s="9" t="s">
        <v>220</v>
      </c>
      <c r="W38" s="1" t="s">
        <v>33</v>
      </c>
      <c r="X38" s="10">
        <v>1</v>
      </c>
      <c r="Y38" s="333" t="s">
        <v>173</v>
      </c>
      <c r="Z38" s="1" t="s">
        <v>174</v>
      </c>
      <c r="AA38" s="10"/>
    </row>
    <row r="39" spans="7:28" ht="26.25" customHeight="1">
      <c r="G39" s="52">
        <v>39</v>
      </c>
      <c r="H39" s="125">
        <v>15</v>
      </c>
      <c r="T39" s="24" t="s">
        <v>221</v>
      </c>
      <c r="U39" s="55" t="s">
        <v>381</v>
      </c>
      <c r="V39" s="9" t="s">
        <v>222</v>
      </c>
      <c r="W39" s="1"/>
      <c r="X39" s="10"/>
      <c r="Y39" s="333" t="s">
        <v>173</v>
      </c>
      <c r="Z39" s="1"/>
      <c r="AA39" s="10"/>
    </row>
    <row r="40" spans="7:28" ht="27" customHeight="1">
      <c r="G40" s="52">
        <v>40</v>
      </c>
      <c r="H40" s="125">
        <v>15</v>
      </c>
      <c r="T40" s="24" t="s">
        <v>44</v>
      </c>
      <c r="U40" s="10" t="s">
        <v>357</v>
      </c>
      <c r="V40" s="9" t="s">
        <v>223</v>
      </c>
      <c r="W40" s="1" t="s">
        <v>33</v>
      </c>
      <c r="X40" s="10">
        <v>3</v>
      </c>
      <c r="Y40" s="333" t="s">
        <v>224</v>
      </c>
      <c r="Z40" s="1" t="s">
        <v>225</v>
      </c>
      <c r="AA40" s="10"/>
    </row>
    <row r="41" spans="7:28" ht="13.5" customHeight="1">
      <c r="G41" s="52">
        <v>41</v>
      </c>
      <c r="H41" s="125">
        <v>15</v>
      </c>
      <c r="T41" s="24" t="s">
        <v>45</v>
      </c>
      <c r="U41" s="10" t="s">
        <v>358</v>
      </c>
      <c r="V41" s="9" t="s">
        <v>226</v>
      </c>
      <c r="W41" s="1"/>
      <c r="X41" s="10"/>
      <c r="Y41" s="333" t="s">
        <v>224</v>
      </c>
      <c r="Z41" s="1"/>
      <c r="AA41" s="10"/>
    </row>
    <row r="42" spans="7:28" ht="13.5" customHeight="1">
      <c r="G42" s="52">
        <v>42</v>
      </c>
      <c r="H42" s="125">
        <v>3.75</v>
      </c>
      <c r="T42" s="314" t="s">
        <v>116</v>
      </c>
      <c r="U42" s="315"/>
      <c r="V42" s="314" t="s">
        <v>116</v>
      </c>
      <c r="W42" s="335" t="s">
        <v>389</v>
      </c>
      <c r="X42" s="316">
        <v>1</v>
      </c>
      <c r="Y42" s="317" t="s">
        <v>385</v>
      </c>
      <c r="Z42" s="318"/>
      <c r="AA42" s="319"/>
      <c r="AB42" s="320" t="s">
        <v>386</v>
      </c>
    </row>
    <row r="43" spans="7:28" ht="14.25" thickBot="1">
      <c r="T43" s="321" t="s">
        <v>138</v>
      </c>
      <c r="U43" s="322"/>
      <c r="V43" s="323" t="s">
        <v>387</v>
      </c>
      <c r="W43" s="336" t="s">
        <v>390</v>
      </c>
      <c r="X43" s="324">
        <v>1</v>
      </c>
      <c r="Y43" s="325" t="s">
        <v>385</v>
      </c>
      <c r="Z43" s="326"/>
      <c r="AA43" s="327"/>
      <c r="AB43" s="320" t="s">
        <v>388</v>
      </c>
    </row>
    <row r="47" spans="7:28" ht="42" customHeight="1"/>
  </sheetData>
  <mergeCells count="14">
    <mergeCell ref="AA13:AA14"/>
    <mergeCell ref="P13:P14"/>
    <mergeCell ref="Q13:Q14"/>
    <mergeCell ref="R13:R14"/>
    <mergeCell ref="T13:U13"/>
    <mergeCell ref="V13:X13"/>
    <mergeCell ref="Y13:Y14"/>
    <mergeCell ref="M3:Q3"/>
    <mergeCell ref="V3:Z3"/>
    <mergeCell ref="M4:Q11"/>
    <mergeCell ref="V4:Z11"/>
    <mergeCell ref="K13:L13"/>
    <mergeCell ref="M13:O13"/>
    <mergeCell ref="Z13:Z14"/>
  </mergeCells>
  <phoneticPr fontId="2"/>
  <pageMargins left="0.38" right="0.26" top="0.56999999999999995" bottom="0.73" header="0.51200000000000001" footer="0.5120000000000000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1"/>
  <dimension ref="B1:BE43"/>
  <sheetViews>
    <sheetView zoomScale="70" zoomScaleNormal="100" zoomScaleSheetLayoutView="70" workbookViewId="0">
      <selection activeCell="B7" sqref="B7:AJ42"/>
    </sheetView>
  </sheetViews>
  <sheetFormatPr defaultRowHeight="14.25"/>
  <cols>
    <col min="1" max="1" width="1.375" style="70" customWidth="1"/>
    <col min="2" max="2" width="1.25" style="173" customWidth="1"/>
    <col min="3" max="8" width="2.125" style="173" customWidth="1"/>
    <col min="9" max="11" width="4.625" style="173" customWidth="1"/>
    <col min="12" max="13" width="4.625" style="174" customWidth="1"/>
    <col min="14" max="32" width="4.625" style="173" customWidth="1"/>
    <col min="33" max="36" width="4.625" style="70" customWidth="1"/>
    <col min="37" max="37" width="1.5" style="70" customWidth="1"/>
    <col min="38" max="38" width="9" style="207"/>
    <col min="39" max="39" width="12.125" style="203" customWidth="1"/>
    <col min="40" max="40" width="11.75" style="204" bestFit="1" customWidth="1"/>
    <col min="41" max="57" width="9" style="204"/>
    <col min="58" max="16384" width="9" style="70"/>
  </cols>
  <sheetData>
    <row r="1" spans="2:57" s="74" customFormat="1">
      <c r="B1" s="156"/>
      <c r="C1" s="156"/>
      <c r="D1" s="156"/>
      <c r="E1" s="156"/>
      <c r="F1" s="156"/>
      <c r="G1" s="156"/>
      <c r="H1" s="156"/>
      <c r="I1" s="156"/>
      <c r="J1" s="156"/>
      <c r="K1" s="156"/>
      <c r="L1" s="157"/>
      <c r="M1" s="157"/>
      <c r="N1" s="158"/>
      <c r="O1" s="158"/>
      <c r="P1" s="158"/>
      <c r="Q1" s="158"/>
      <c r="R1" s="158"/>
      <c r="S1" s="158"/>
      <c r="T1" s="158"/>
      <c r="U1" s="158"/>
      <c r="V1" s="158"/>
      <c r="W1" s="158"/>
      <c r="X1" s="158"/>
      <c r="Y1" s="158"/>
      <c r="Z1" s="158"/>
      <c r="AA1" s="158"/>
      <c r="AB1" s="158"/>
      <c r="AC1" s="158"/>
      <c r="AD1" s="158"/>
      <c r="AE1" s="158"/>
      <c r="AF1" s="158"/>
      <c r="AG1" s="77"/>
      <c r="AH1" s="77"/>
      <c r="AI1" s="396" t="s">
        <v>153</v>
      </c>
      <c r="AJ1" s="396"/>
      <c r="AL1" s="207"/>
      <c r="AM1" s="203"/>
      <c r="AN1" s="204"/>
      <c r="AO1" s="204"/>
      <c r="AP1" s="204"/>
      <c r="AQ1" s="204"/>
      <c r="AR1" s="204"/>
      <c r="AS1" s="204"/>
      <c r="AT1" s="204"/>
      <c r="AU1" s="204"/>
      <c r="AV1" s="204"/>
      <c r="AW1" s="204"/>
      <c r="AX1" s="204"/>
      <c r="AY1" s="204"/>
      <c r="AZ1" s="204"/>
      <c r="BA1" s="204"/>
      <c r="BB1" s="204"/>
      <c r="BC1" s="204"/>
      <c r="BD1" s="204"/>
      <c r="BE1" s="204"/>
    </row>
    <row r="2" spans="2:57" s="74" customFormat="1" ht="3" customHeight="1">
      <c r="B2" s="156"/>
      <c r="C2" s="156"/>
      <c r="D2" s="156"/>
      <c r="E2" s="156"/>
      <c r="F2" s="156"/>
      <c r="G2" s="156"/>
      <c r="H2" s="156"/>
      <c r="I2" s="156"/>
      <c r="J2" s="156"/>
      <c r="K2" s="156"/>
      <c r="L2" s="157"/>
      <c r="M2" s="157"/>
      <c r="N2" s="158"/>
      <c r="O2" s="158"/>
      <c r="P2" s="158"/>
      <c r="Q2" s="158"/>
      <c r="R2" s="158"/>
      <c r="S2" s="158"/>
      <c r="T2" s="158"/>
      <c r="U2" s="158"/>
      <c r="V2" s="158"/>
      <c r="W2" s="158"/>
      <c r="X2" s="158"/>
      <c r="Y2" s="158"/>
      <c r="Z2" s="158"/>
      <c r="AA2" s="158"/>
      <c r="AB2" s="158"/>
      <c r="AC2" s="158"/>
      <c r="AD2" s="158"/>
      <c r="AE2" s="158"/>
      <c r="AF2" s="89"/>
      <c r="AG2" s="89"/>
      <c r="AH2" s="89"/>
      <c r="AI2" s="89"/>
      <c r="AJ2" s="77"/>
      <c r="AL2" s="207"/>
      <c r="AM2" s="203"/>
      <c r="AN2" s="204"/>
      <c r="AO2" s="204"/>
      <c r="AP2" s="204"/>
      <c r="AQ2" s="204"/>
      <c r="AR2" s="204"/>
      <c r="AS2" s="204"/>
      <c r="AT2" s="204"/>
      <c r="AU2" s="204"/>
      <c r="AV2" s="204"/>
      <c r="AW2" s="204"/>
      <c r="AX2" s="204"/>
      <c r="AY2" s="204"/>
      <c r="AZ2" s="204"/>
      <c r="BA2" s="204"/>
      <c r="BB2" s="204"/>
      <c r="BC2" s="204"/>
      <c r="BD2" s="204"/>
      <c r="BE2" s="204"/>
    </row>
    <row r="3" spans="2:57" customFormat="1" ht="14.25" customHeight="1">
      <c r="B3" s="202"/>
      <c r="C3" s="159"/>
      <c r="D3" s="159"/>
      <c r="E3" s="159"/>
      <c r="F3" s="159"/>
      <c r="G3" s="159"/>
      <c r="H3" s="159"/>
      <c r="I3" s="159"/>
      <c r="J3" s="159"/>
      <c r="K3" s="159"/>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98"/>
      <c r="AL3" s="208"/>
      <c r="AM3" s="205"/>
      <c r="AN3" s="206"/>
      <c r="AO3" s="206"/>
      <c r="AP3" s="206"/>
      <c r="AQ3" s="206"/>
      <c r="AR3" s="206"/>
      <c r="AS3" s="206"/>
      <c r="AT3" s="206"/>
      <c r="AU3" s="206"/>
      <c r="AV3" s="206"/>
      <c r="AW3" s="206"/>
      <c r="AX3" s="206"/>
      <c r="AY3" s="206"/>
      <c r="AZ3" s="206"/>
      <c r="BA3" s="206"/>
      <c r="BB3" s="206"/>
      <c r="BC3" s="206"/>
      <c r="BD3" s="206"/>
      <c r="BE3" s="206"/>
    </row>
    <row r="4" spans="2:57" customFormat="1" ht="14.25" customHeight="1">
      <c r="B4" s="161"/>
      <c r="C4" s="162"/>
      <c r="D4" s="162" t="s">
        <v>140</v>
      </c>
      <c r="E4" s="162"/>
      <c r="F4" s="162"/>
      <c r="G4" s="162"/>
      <c r="H4" s="162" t="s">
        <v>154</v>
      </c>
      <c r="I4" s="162"/>
      <c r="J4" s="162"/>
      <c r="K4" s="162"/>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99"/>
      <c r="AL4" s="208"/>
      <c r="AM4" s="205"/>
      <c r="AN4" s="206"/>
      <c r="AO4" s="206"/>
      <c r="AP4" s="206"/>
      <c r="AQ4" s="206"/>
      <c r="AR4" s="206"/>
      <c r="AS4" s="206"/>
      <c r="AT4" s="206"/>
      <c r="AU4" s="206"/>
      <c r="AV4" s="206"/>
      <c r="AW4" s="206"/>
      <c r="AX4" s="206"/>
      <c r="AY4" s="206"/>
      <c r="AZ4" s="206"/>
      <c r="BA4" s="206"/>
      <c r="BB4" s="206"/>
      <c r="BC4" s="206"/>
      <c r="BD4" s="206"/>
      <c r="BE4" s="206"/>
    </row>
    <row r="5" spans="2:57" ht="14.25" customHeight="1">
      <c r="B5" s="164"/>
      <c r="C5" s="165"/>
      <c r="D5" s="165"/>
      <c r="E5" s="165"/>
      <c r="F5" s="165"/>
      <c r="G5" s="165"/>
      <c r="H5" s="165"/>
      <c r="I5" s="165"/>
      <c r="J5" s="165"/>
      <c r="K5" s="165"/>
      <c r="L5" s="166"/>
      <c r="M5" s="167"/>
      <c r="N5" s="168"/>
      <c r="O5" s="168"/>
      <c r="P5" s="168"/>
      <c r="Q5" s="168"/>
      <c r="R5" s="168"/>
      <c r="S5" s="168"/>
      <c r="T5" s="168"/>
      <c r="U5" s="168"/>
      <c r="V5" s="167"/>
      <c r="W5" s="167"/>
      <c r="X5" s="168"/>
      <c r="Y5" s="167"/>
      <c r="Z5" s="167"/>
      <c r="AA5" s="169"/>
      <c r="AB5" s="169"/>
      <c r="AC5" s="169"/>
      <c r="AD5" s="169"/>
      <c r="AE5" s="169"/>
      <c r="AF5" s="166"/>
      <c r="AG5" s="166"/>
      <c r="AH5" s="166"/>
      <c r="AI5" s="166"/>
      <c r="AJ5" s="200"/>
    </row>
    <row r="6" spans="2:57" s="74" customFormat="1" ht="13.5" customHeight="1">
      <c r="B6" s="164"/>
      <c r="C6" s="170"/>
      <c r="D6" s="171"/>
      <c r="E6" s="397" t="s">
        <v>155</v>
      </c>
      <c r="F6" s="398"/>
      <c r="G6" s="398"/>
      <c r="H6" s="398"/>
      <c r="I6" s="398"/>
      <c r="J6" s="398"/>
      <c r="K6" s="398"/>
      <c r="L6" s="398"/>
      <c r="M6" s="398"/>
      <c r="N6" s="398"/>
      <c r="O6" s="398"/>
      <c r="P6" s="398"/>
      <c r="Q6" s="398"/>
      <c r="R6" s="398"/>
      <c r="S6" s="172"/>
      <c r="T6" s="394" t="s">
        <v>139</v>
      </c>
      <c r="U6" s="395"/>
      <c r="V6" s="403" t="s">
        <v>141</v>
      </c>
      <c r="W6" s="400"/>
      <c r="X6" s="395"/>
      <c r="Y6" s="401" t="s">
        <v>142</v>
      </c>
      <c r="Z6" s="398"/>
      <c r="AA6" s="398"/>
      <c r="AB6" s="402"/>
      <c r="AC6" s="401" t="s">
        <v>143</v>
      </c>
      <c r="AD6" s="400"/>
      <c r="AE6" s="400"/>
      <c r="AF6" s="395"/>
      <c r="AG6" s="399" t="s">
        <v>144</v>
      </c>
      <c r="AH6" s="400"/>
      <c r="AI6" s="400"/>
      <c r="AJ6" s="395"/>
      <c r="AL6" s="207"/>
      <c r="AM6" s="203"/>
      <c r="AN6" s="204"/>
      <c r="AO6" s="204"/>
      <c r="AP6" s="204"/>
      <c r="AQ6" s="204"/>
      <c r="AR6" s="204"/>
      <c r="AS6" s="204"/>
      <c r="AT6" s="204"/>
      <c r="AU6" s="204"/>
      <c r="AV6" s="204"/>
      <c r="AW6" s="204"/>
      <c r="AX6" s="204"/>
      <c r="AY6" s="204"/>
      <c r="AZ6" s="204"/>
      <c r="BA6" s="204"/>
      <c r="BB6" s="204"/>
      <c r="BC6" s="204"/>
      <c r="BD6" s="204"/>
      <c r="BE6" s="204"/>
    </row>
    <row r="7" spans="2:57" s="74" customFormat="1" ht="13.5" customHeight="1">
      <c r="B7" s="257"/>
      <c r="C7" s="258"/>
      <c r="D7" s="258"/>
      <c r="E7" s="258"/>
      <c r="F7" s="258"/>
      <c r="G7" s="258"/>
      <c r="H7" s="258"/>
      <c r="I7" s="258"/>
      <c r="J7" s="258"/>
      <c r="K7" s="258"/>
      <c r="L7" s="259"/>
      <c r="M7" s="260"/>
      <c r="N7" s="261"/>
      <c r="O7" s="261"/>
      <c r="P7" s="261"/>
      <c r="Q7" s="261"/>
      <c r="R7" s="261"/>
      <c r="S7" s="262"/>
      <c r="T7" s="261"/>
      <c r="U7" s="262"/>
      <c r="V7" s="263"/>
      <c r="W7" s="260"/>
      <c r="X7" s="262"/>
      <c r="Y7" s="260"/>
      <c r="Z7" s="260"/>
      <c r="AA7" s="264"/>
      <c r="AB7" s="265"/>
      <c r="AC7" s="264"/>
      <c r="AD7" s="264"/>
      <c r="AE7" s="264"/>
      <c r="AF7" s="266"/>
      <c r="AG7" s="267"/>
      <c r="AH7" s="267"/>
      <c r="AI7" s="267"/>
      <c r="AJ7" s="268"/>
      <c r="AL7" s="207"/>
      <c r="AM7" s="203"/>
      <c r="AN7" s="204"/>
      <c r="AO7" s="204"/>
      <c r="AP7" s="204"/>
      <c r="AQ7" s="204"/>
      <c r="AR7" s="204"/>
      <c r="AS7" s="204"/>
      <c r="AT7" s="204"/>
      <c r="AU7" s="204"/>
      <c r="AV7" s="204"/>
      <c r="AW7" s="204"/>
      <c r="AX7" s="204"/>
      <c r="AY7" s="204"/>
      <c r="AZ7" s="204"/>
      <c r="BA7" s="204"/>
      <c r="BB7" s="204"/>
      <c r="BC7" s="204"/>
      <c r="BD7" s="204"/>
      <c r="BE7" s="204"/>
    </row>
    <row r="8" spans="2:57" s="74" customFormat="1" ht="14.1" customHeight="1">
      <c r="B8" s="269" t="str">
        <f>IF($AR8=0,IF($AM8="共通仮設費","直接工事費計",""),"")</f>
        <v/>
      </c>
      <c r="C8" s="270" t="str">
        <f>IF($AR8=1,IF($AM8="","",IF($AM8="直接工事費","直接工事費計",IF(RIGHT($AM8, 2) = "積上", IF($AM8="一般管理費積上", $AM8, IF($AM8="現場管理費積上", $AM8, LEFT($AM8, LEN($AM8) - 2))), IF($AM8="共通仮設費率額","共通仮設費(率分)", IF($AM8="契約保証費","一般管理費(契約保証費)",IF($AM8="工事価格","本工事費計",IF($AM8="工事合計","請負工事費",$AM8))))))),"")</f>
        <v/>
      </c>
      <c r="D8" s="270" t="str">
        <f>IF($AR8=2,IF($AM8="","",$AM8),"")</f>
        <v/>
      </c>
      <c r="E8" s="270" t="str">
        <f>IF($AR8=3,IF($AM8="","",$AM8),"")</f>
        <v/>
      </c>
      <c r="F8" s="270" t="str">
        <f>IF($AR8=4,IF($AM8="","",$AM8),"")</f>
        <v/>
      </c>
      <c r="G8" s="270"/>
      <c r="H8" s="270"/>
      <c r="I8" s="271"/>
      <c r="J8" s="271"/>
      <c r="K8" s="271"/>
      <c r="L8" s="272"/>
      <c r="M8" s="273"/>
      <c r="N8" s="274"/>
      <c r="O8" s="274"/>
      <c r="P8" s="274"/>
      <c r="Q8" s="274"/>
      <c r="R8" s="274"/>
      <c r="S8" s="275"/>
      <c r="T8" s="274"/>
      <c r="U8" s="275"/>
      <c r="V8" s="276"/>
      <c r="W8" s="277"/>
      <c r="X8" s="278"/>
      <c r="Y8" s="277"/>
      <c r="Z8" s="277"/>
      <c r="AA8" s="279"/>
      <c r="AB8" s="280"/>
      <c r="AC8" s="279"/>
      <c r="AD8" s="279"/>
      <c r="AE8" s="279"/>
      <c r="AF8" s="281"/>
      <c r="AG8" s="282" t="str">
        <f>IF(AT8&lt;&gt;"",IF(AT8&lt;&gt;"共通仮設費",AT8,""),"")</f>
        <v/>
      </c>
      <c r="AH8" s="283"/>
      <c r="AI8" s="283"/>
      <c r="AJ8" s="284"/>
      <c r="AL8" s="207"/>
      <c r="AM8" s="203"/>
      <c r="AN8" s="204"/>
      <c r="AO8" s="204"/>
      <c r="AP8" s="204"/>
      <c r="AQ8" s="204"/>
      <c r="AR8" s="204"/>
      <c r="AS8" s="204"/>
      <c r="AT8" s="204"/>
      <c r="AU8" s="204"/>
      <c r="AV8" s="204"/>
      <c r="AW8" s="204"/>
      <c r="AX8" s="204"/>
      <c r="AY8" s="204"/>
      <c r="AZ8" s="204"/>
      <c r="BA8" s="204"/>
      <c r="BB8" s="204"/>
      <c r="BC8" s="204"/>
      <c r="BD8" s="204"/>
      <c r="BE8" s="204"/>
    </row>
    <row r="9" spans="2:57" s="74" customFormat="1" ht="14.1" customHeight="1">
      <c r="B9" s="285"/>
      <c r="C9" s="286"/>
      <c r="D9" s="286"/>
      <c r="E9" s="286"/>
      <c r="F9" s="286"/>
      <c r="G9" s="286"/>
      <c r="H9" s="286"/>
      <c r="I9" s="287"/>
      <c r="J9" s="287"/>
      <c r="K9" s="287"/>
      <c r="L9" s="288"/>
      <c r="M9" s="289"/>
      <c r="N9" s="290"/>
      <c r="O9" s="290"/>
      <c r="P9" s="290"/>
      <c r="Q9" s="290"/>
      <c r="R9" s="290"/>
      <c r="S9" s="291"/>
      <c r="T9" s="387" t="str">
        <f>IF(AL9=0,"",IF(AP9="","",AP9))</f>
        <v/>
      </c>
      <c r="U9" s="388"/>
      <c r="V9" s="389" t="str">
        <f>+IF(AO9="","",IF(AL9=0,"",IF(INT(AO9),INT(AO9))))</f>
        <v/>
      </c>
      <c r="W9" s="390"/>
      <c r="X9" s="292" t="str">
        <f>+IF(AO9="","",IF(AL9=0,"",IF(AO9-INT(AO9),AO9-INT(AO9),".000")))</f>
        <v/>
      </c>
      <c r="Y9" s="389" t="str">
        <f>+IF(AQ9="","",IF(INT(AQ9),INT(AQ9),"0"))</f>
        <v/>
      </c>
      <c r="Z9" s="391"/>
      <c r="AA9" s="391"/>
      <c r="AB9" s="293" t="str">
        <f>+IF(AQ9="","",IF(AQ9-INT(AQ9),AQ9-INT(AQ9),""))</f>
        <v/>
      </c>
      <c r="AC9" s="392" t="str">
        <f>IF(AL9&lt;&gt;0,IF(B8="直接工事費計",$B$3,AL9),"")</f>
        <v/>
      </c>
      <c r="AD9" s="391"/>
      <c r="AE9" s="391"/>
      <c r="AF9" s="393"/>
      <c r="AG9" s="294"/>
      <c r="AH9" s="294"/>
      <c r="AI9" s="294"/>
      <c r="AJ9" s="295"/>
      <c r="AL9" s="207"/>
      <c r="AM9" s="203"/>
      <c r="AN9" s="204"/>
      <c r="AO9" s="204"/>
      <c r="AP9" s="204"/>
      <c r="AQ9" s="204"/>
      <c r="AR9" s="204"/>
      <c r="AS9" s="204"/>
      <c r="AT9" s="204"/>
      <c r="AU9" s="204"/>
      <c r="AV9" s="204"/>
      <c r="AW9" s="204"/>
      <c r="AX9" s="204"/>
      <c r="AY9" s="204"/>
      <c r="AZ9" s="204"/>
      <c r="BA9" s="204"/>
      <c r="BB9" s="204"/>
      <c r="BC9" s="204"/>
      <c r="BD9" s="204"/>
      <c r="BE9" s="204"/>
    </row>
    <row r="10" spans="2:57" s="74" customFormat="1" ht="14.1" customHeight="1">
      <c r="B10" s="257"/>
      <c r="C10" s="258"/>
      <c r="D10" s="258"/>
      <c r="E10" s="258"/>
      <c r="F10" s="258"/>
      <c r="G10" s="258"/>
      <c r="H10" s="258"/>
      <c r="I10" s="258"/>
      <c r="J10" s="258"/>
      <c r="K10" s="258"/>
      <c r="L10" s="259"/>
      <c r="M10" s="260"/>
      <c r="N10" s="261"/>
      <c r="O10" s="261"/>
      <c r="P10" s="261"/>
      <c r="Q10" s="261"/>
      <c r="R10" s="261"/>
      <c r="S10" s="262"/>
      <c r="T10" s="296"/>
      <c r="U10" s="297"/>
      <c r="V10" s="298"/>
      <c r="W10" s="299"/>
      <c r="X10" s="300"/>
      <c r="Y10" s="299"/>
      <c r="Z10" s="299"/>
      <c r="AA10" s="301"/>
      <c r="AB10" s="302"/>
      <c r="AC10" s="301"/>
      <c r="AD10" s="301"/>
      <c r="AE10" s="301"/>
      <c r="AF10" s="303"/>
      <c r="AG10" s="267"/>
      <c r="AH10" s="267"/>
      <c r="AI10" s="267"/>
      <c r="AJ10" s="268"/>
      <c r="AL10" s="207"/>
      <c r="AM10" s="203"/>
      <c r="AN10" s="204"/>
      <c r="AO10" s="204"/>
      <c r="AP10" s="204"/>
      <c r="AQ10" s="204"/>
      <c r="AR10" s="204"/>
      <c r="AS10" s="204"/>
      <c r="AT10" s="204"/>
      <c r="AU10" s="204"/>
      <c r="AV10" s="204"/>
      <c r="AW10" s="204"/>
      <c r="AX10" s="204"/>
      <c r="AY10" s="204"/>
      <c r="AZ10" s="204"/>
      <c r="BA10" s="204"/>
      <c r="BB10" s="204"/>
      <c r="BC10" s="204"/>
      <c r="BD10" s="204"/>
      <c r="BE10" s="204"/>
    </row>
    <row r="11" spans="2:57" s="74" customFormat="1" ht="14.1" customHeight="1">
      <c r="B11" s="269" t="str">
        <f>IF($AR11=0,IF($AM11="共通仮設費","直接工事費計",""),"")</f>
        <v/>
      </c>
      <c r="C11" s="270" t="str">
        <f>IF($AR11=1,IF($AM11="","",IF($AM11="直接工事費","直接工事費計",IF(RIGHT($AM11, 2) = "積上", IF($AM11="一般管理費積上", $AM11, IF($AM11="現場管理費積上", $AM11, LEFT($AM11, LEN($AM11) - 2))), IF($AM11="共通仮設費率額","共通仮設費(率分)", IF($AM11="契約保証費","一般管理費(契約保証費)",IF($AM11="工事価格","本工事費計",IF($AM11="工事合計","請負工事費",$AM11))))))),"")</f>
        <v/>
      </c>
      <c r="D11" s="270" t="str">
        <f>IF($AR11=2,IF($AM11="","",$AM11),"")</f>
        <v/>
      </c>
      <c r="E11" s="270" t="str">
        <f>IF($AR11=3,IF($AM11="","",$AM11),"")</f>
        <v/>
      </c>
      <c r="F11" s="270" t="str">
        <f>IF($AR11=4,IF($AM11="","",$AM11),"")</f>
        <v/>
      </c>
      <c r="G11" s="270"/>
      <c r="H11" s="270"/>
      <c r="I11" s="271"/>
      <c r="J11" s="271"/>
      <c r="K11" s="271"/>
      <c r="L11" s="272"/>
      <c r="M11" s="273"/>
      <c r="N11" s="274"/>
      <c r="O11" s="274"/>
      <c r="P11" s="274"/>
      <c r="Q11" s="274"/>
      <c r="R11" s="274"/>
      <c r="S11" s="275"/>
      <c r="T11" s="304"/>
      <c r="U11" s="305"/>
      <c r="V11" s="306"/>
      <c r="W11" s="307"/>
      <c r="X11" s="308"/>
      <c r="Y11" s="307"/>
      <c r="Z11" s="307"/>
      <c r="AA11" s="309"/>
      <c r="AB11" s="310"/>
      <c r="AC11" s="309"/>
      <c r="AD11" s="309"/>
      <c r="AE11" s="309"/>
      <c r="AF11" s="311"/>
      <c r="AG11" s="282" t="str">
        <f>IF(AT11&lt;&gt;"",IF(AT11&lt;&gt;"共通仮設費",AT11,""),"")</f>
        <v/>
      </c>
      <c r="AH11" s="283"/>
      <c r="AI11" s="283"/>
      <c r="AJ11" s="284"/>
      <c r="AL11" s="207"/>
      <c r="AM11" s="203"/>
      <c r="AN11" s="204"/>
      <c r="AO11" s="204"/>
      <c r="AP11" s="204"/>
      <c r="AQ11" s="204"/>
      <c r="AR11" s="204"/>
      <c r="AS11" s="204"/>
      <c r="AT11" s="204"/>
      <c r="AU11" s="204"/>
      <c r="AV11" s="204"/>
      <c r="AW11" s="204"/>
      <c r="AX11" s="204"/>
      <c r="AY11" s="204"/>
      <c r="AZ11" s="204"/>
      <c r="BA11" s="204"/>
      <c r="BB11" s="204"/>
      <c r="BC11" s="204"/>
      <c r="BD11" s="204"/>
      <c r="BE11" s="204"/>
    </row>
    <row r="12" spans="2:57" ht="14.1" customHeight="1">
      <c r="B12" s="285"/>
      <c r="C12" s="286"/>
      <c r="D12" s="286"/>
      <c r="E12" s="286"/>
      <c r="F12" s="286"/>
      <c r="G12" s="286"/>
      <c r="H12" s="286"/>
      <c r="I12" s="287"/>
      <c r="J12" s="287"/>
      <c r="K12" s="287"/>
      <c r="L12" s="288"/>
      <c r="M12" s="289"/>
      <c r="N12" s="290"/>
      <c r="O12" s="290"/>
      <c r="P12" s="290"/>
      <c r="Q12" s="290"/>
      <c r="R12" s="290"/>
      <c r="S12" s="291"/>
      <c r="T12" s="387" t="str">
        <f>IF(AL12=0,"",IF(AP12="","",AP12))</f>
        <v/>
      </c>
      <c r="U12" s="388"/>
      <c r="V12" s="389" t="str">
        <f>+IF(AO12="","",IF(AL12=0,"",IF(INT(AO12),INT(AO12))))</f>
        <v/>
      </c>
      <c r="W12" s="390"/>
      <c r="X12" s="292" t="str">
        <f>+IF(AO12="","",IF(AL12=0,"",IF(AO12-INT(AO12),AO12-INT(AO12),".000")))</f>
        <v/>
      </c>
      <c r="Y12" s="389" t="str">
        <f>+IF(AQ12="","",IF(INT(AQ12),INT(AQ12),"0"))</f>
        <v/>
      </c>
      <c r="Z12" s="391"/>
      <c r="AA12" s="391"/>
      <c r="AB12" s="293" t="str">
        <f>+IF(AQ12="","",IF(AQ12-INT(AQ12),AQ12-INT(AQ12),""))</f>
        <v/>
      </c>
      <c r="AC12" s="392" t="str">
        <f>IF(AL12&lt;&gt;0,IF(B11="直接工事費計",$B$3,AL12),"")</f>
        <v/>
      </c>
      <c r="AD12" s="391"/>
      <c r="AE12" s="391"/>
      <c r="AF12" s="393"/>
      <c r="AG12" s="294"/>
      <c r="AH12" s="294"/>
      <c r="AI12" s="294"/>
      <c r="AJ12" s="295"/>
    </row>
    <row r="13" spans="2:57" s="74" customFormat="1" ht="14.1" customHeight="1">
      <c r="B13" s="257"/>
      <c r="C13" s="258"/>
      <c r="D13" s="258"/>
      <c r="E13" s="258"/>
      <c r="F13" s="258"/>
      <c r="G13" s="258"/>
      <c r="H13" s="258"/>
      <c r="I13" s="258"/>
      <c r="J13" s="258"/>
      <c r="K13" s="258"/>
      <c r="L13" s="259"/>
      <c r="M13" s="260"/>
      <c r="N13" s="261"/>
      <c r="O13" s="261"/>
      <c r="P13" s="261"/>
      <c r="Q13" s="261"/>
      <c r="R13" s="261"/>
      <c r="S13" s="262"/>
      <c r="T13" s="296"/>
      <c r="U13" s="297"/>
      <c r="V13" s="298"/>
      <c r="W13" s="299"/>
      <c r="X13" s="300"/>
      <c r="Y13" s="299"/>
      <c r="Z13" s="299"/>
      <c r="AA13" s="301"/>
      <c r="AB13" s="302"/>
      <c r="AC13" s="301"/>
      <c r="AD13" s="301"/>
      <c r="AE13" s="301"/>
      <c r="AF13" s="303"/>
      <c r="AG13" s="267"/>
      <c r="AH13" s="267"/>
      <c r="AI13" s="267"/>
      <c r="AJ13" s="268"/>
      <c r="AL13" s="207"/>
      <c r="AM13" s="203"/>
      <c r="AN13" s="204"/>
      <c r="AO13" s="204"/>
      <c r="AP13" s="204"/>
      <c r="AQ13" s="204"/>
      <c r="AR13" s="204"/>
      <c r="AS13" s="204"/>
      <c r="AT13" s="204"/>
      <c r="AU13" s="204"/>
      <c r="AV13" s="204"/>
      <c r="AW13" s="204"/>
      <c r="AX13" s="204"/>
      <c r="AY13" s="204"/>
      <c r="AZ13" s="204"/>
      <c r="BA13" s="204"/>
      <c r="BB13" s="204"/>
      <c r="BC13" s="204"/>
      <c r="BD13" s="204"/>
      <c r="BE13" s="204"/>
    </row>
    <row r="14" spans="2:57" s="74" customFormat="1" ht="14.1" customHeight="1">
      <c r="B14" s="269" t="str">
        <f>IF($AR14=0,IF($AM14="共通仮設費","直接工事費計",""),"")</f>
        <v/>
      </c>
      <c r="C14" s="270" t="str">
        <f>IF($AR14=1,IF($AM14="","",IF($AM14="直接工事費","直接工事費計",IF(RIGHT($AM14, 2) = "積上", IF($AM14="一般管理費積上", $AM14, IF($AM14="現場管理費積上", $AM14, LEFT($AM14, LEN($AM14) - 2))), IF($AM14="共通仮設費率額","共通仮設費(率分)", IF($AM14="契約保証費","一般管理費(契約保証費)",IF($AM14="工事価格","本工事費計",IF($AM14="工事合計","請負工事費",$AM14))))))),"")</f>
        <v/>
      </c>
      <c r="D14" s="270" t="str">
        <f>IF($AR14=2,IF($AM14="","",$AM14),"")</f>
        <v/>
      </c>
      <c r="E14" s="270" t="str">
        <f>IF($AR14=3,IF($AM14="","",$AM14),"")</f>
        <v/>
      </c>
      <c r="F14" s="270" t="str">
        <f>IF($AR14=4,IF($AM14="","",$AM14),"")</f>
        <v/>
      </c>
      <c r="G14" s="270"/>
      <c r="H14" s="270"/>
      <c r="I14" s="271"/>
      <c r="J14" s="271"/>
      <c r="K14" s="271"/>
      <c r="L14" s="272"/>
      <c r="M14" s="273"/>
      <c r="N14" s="274"/>
      <c r="O14" s="274"/>
      <c r="P14" s="274"/>
      <c r="Q14" s="274"/>
      <c r="R14" s="274"/>
      <c r="S14" s="275"/>
      <c r="T14" s="304"/>
      <c r="U14" s="305"/>
      <c r="V14" s="306"/>
      <c r="W14" s="307"/>
      <c r="X14" s="308"/>
      <c r="Y14" s="307"/>
      <c r="Z14" s="307"/>
      <c r="AA14" s="309"/>
      <c r="AB14" s="310"/>
      <c r="AC14" s="309"/>
      <c r="AD14" s="309"/>
      <c r="AE14" s="309"/>
      <c r="AF14" s="311"/>
      <c r="AG14" s="282" t="str">
        <f>IF(AT14&lt;&gt;"",IF(AT14&lt;&gt;"共通仮設費",AT14,""),"")</f>
        <v/>
      </c>
      <c r="AH14" s="283"/>
      <c r="AI14" s="283"/>
      <c r="AJ14" s="284"/>
      <c r="AL14" s="207"/>
      <c r="AM14" s="203"/>
      <c r="AN14" s="204"/>
      <c r="AO14" s="204"/>
      <c r="AP14" s="204"/>
      <c r="AQ14" s="204"/>
      <c r="AR14" s="204"/>
      <c r="AS14" s="204"/>
      <c r="AT14" s="204"/>
      <c r="AU14" s="204"/>
      <c r="AV14" s="204"/>
      <c r="AW14" s="204"/>
      <c r="AX14" s="204"/>
      <c r="AY14" s="204"/>
      <c r="AZ14" s="204"/>
      <c r="BA14" s="204"/>
      <c r="BB14" s="204"/>
      <c r="BC14" s="204"/>
      <c r="BD14" s="204"/>
      <c r="BE14" s="204"/>
    </row>
    <row r="15" spans="2:57" s="74" customFormat="1" ht="14.1" customHeight="1">
      <c r="B15" s="285"/>
      <c r="C15" s="286"/>
      <c r="D15" s="286"/>
      <c r="E15" s="286"/>
      <c r="F15" s="286"/>
      <c r="G15" s="286"/>
      <c r="H15" s="286"/>
      <c r="I15" s="287"/>
      <c r="J15" s="287"/>
      <c r="K15" s="287"/>
      <c r="L15" s="288"/>
      <c r="M15" s="289"/>
      <c r="N15" s="290"/>
      <c r="O15" s="290"/>
      <c r="P15" s="290"/>
      <c r="Q15" s="290"/>
      <c r="R15" s="290"/>
      <c r="S15" s="291"/>
      <c r="T15" s="387" t="str">
        <f>IF(AL15=0,"",IF(AP15="","",AP15))</f>
        <v/>
      </c>
      <c r="U15" s="388"/>
      <c r="V15" s="389" t="str">
        <f>+IF(AO15="","",IF(AL15=0,"",IF(INT(AO15),INT(AO15))))</f>
        <v/>
      </c>
      <c r="W15" s="390"/>
      <c r="X15" s="292" t="str">
        <f>+IF(AO15="","",IF(AL15=0,"",IF(AO15-INT(AO15),AO15-INT(AO15),".000")))</f>
        <v/>
      </c>
      <c r="Y15" s="389" t="str">
        <f>+IF(AQ15="","",IF(INT(AQ15),INT(AQ15),"0"))</f>
        <v/>
      </c>
      <c r="Z15" s="391"/>
      <c r="AA15" s="391"/>
      <c r="AB15" s="293" t="str">
        <f>+IF(AQ15="","",IF(AQ15-INT(AQ15),AQ15-INT(AQ15),""))</f>
        <v/>
      </c>
      <c r="AC15" s="392" t="str">
        <f>IF(AL15&lt;&gt;0,IF(B14="直接工事費計",$B$3,AL15),"")</f>
        <v/>
      </c>
      <c r="AD15" s="391"/>
      <c r="AE15" s="391"/>
      <c r="AF15" s="393"/>
      <c r="AG15" s="294"/>
      <c r="AH15" s="294"/>
      <c r="AI15" s="294"/>
      <c r="AJ15" s="295"/>
      <c r="AL15" s="207"/>
      <c r="AM15" s="203"/>
      <c r="AN15" s="204"/>
      <c r="AO15" s="204"/>
      <c r="AP15" s="204"/>
      <c r="AQ15" s="204"/>
      <c r="AR15" s="204"/>
      <c r="AS15" s="204"/>
      <c r="AT15" s="204"/>
      <c r="AU15" s="204"/>
      <c r="AV15" s="204"/>
      <c r="AW15" s="204"/>
      <c r="AX15" s="204"/>
      <c r="AY15" s="204"/>
      <c r="AZ15" s="204"/>
      <c r="BA15" s="204"/>
      <c r="BB15" s="204"/>
      <c r="BC15" s="204"/>
      <c r="BD15" s="204"/>
      <c r="BE15" s="204"/>
    </row>
    <row r="16" spans="2:57" s="74" customFormat="1" ht="14.1" customHeight="1">
      <c r="B16" s="257"/>
      <c r="C16" s="258"/>
      <c r="D16" s="258"/>
      <c r="E16" s="258"/>
      <c r="F16" s="258"/>
      <c r="G16" s="258"/>
      <c r="H16" s="258"/>
      <c r="I16" s="258"/>
      <c r="J16" s="258"/>
      <c r="K16" s="258"/>
      <c r="L16" s="259"/>
      <c r="M16" s="260"/>
      <c r="N16" s="261"/>
      <c r="O16" s="261"/>
      <c r="P16" s="261"/>
      <c r="Q16" s="261"/>
      <c r="R16" s="261"/>
      <c r="S16" s="262"/>
      <c r="T16" s="296"/>
      <c r="U16" s="297"/>
      <c r="V16" s="298"/>
      <c r="W16" s="299"/>
      <c r="X16" s="300"/>
      <c r="Y16" s="299"/>
      <c r="Z16" s="299"/>
      <c r="AA16" s="301"/>
      <c r="AB16" s="302"/>
      <c r="AC16" s="312"/>
      <c r="AD16" s="301"/>
      <c r="AE16" s="301"/>
      <c r="AF16" s="303"/>
      <c r="AG16" s="267"/>
      <c r="AH16" s="267"/>
      <c r="AI16" s="267"/>
      <c r="AJ16" s="268"/>
      <c r="AL16" s="207"/>
      <c r="AM16" s="203"/>
      <c r="AN16" s="204"/>
      <c r="AO16" s="204"/>
      <c r="AP16" s="204"/>
      <c r="AQ16" s="204"/>
      <c r="AR16" s="204"/>
      <c r="AS16" s="204"/>
      <c r="AT16" s="204"/>
      <c r="AU16" s="204"/>
      <c r="AV16" s="204"/>
      <c r="AW16" s="204"/>
      <c r="AX16" s="204"/>
      <c r="AY16" s="204"/>
      <c r="AZ16" s="204"/>
      <c r="BA16" s="204"/>
      <c r="BB16" s="204"/>
      <c r="BC16" s="204"/>
      <c r="BD16" s="204"/>
      <c r="BE16" s="204"/>
    </row>
    <row r="17" spans="2:57" s="74" customFormat="1" ht="14.1" customHeight="1">
      <c r="B17" s="269" t="str">
        <f>IF($AR17=0,IF($AM17="共通仮設費","直接工事費計",""),"")</f>
        <v/>
      </c>
      <c r="C17" s="270" t="str">
        <f>IF($AR17=1,IF($AM17="","",IF($AM17="直接工事費","直接工事費計",IF(RIGHT($AM17, 2) = "積上", IF($AM17="一般管理費積上", $AM17, IF($AM17="現場管理費積上", $AM17, LEFT($AM17, LEN($AM17) - 2))), IF($AM17="共通仮設費率額","共通仮設費(率分)", IF($AM17="契約保証費","一般管理費(契約保証費)",IF($AM17="工事価格","本工事費計",IF($AM17="工事合計","請負工事費",$AM17))))))),"")</f>
        <v/>
      </c>
      <c r="D17" s="270" t="str">
        <f>IF($AR17=2,IF($AM17="","",$AM17),"")</f>
        <v/>
      </c>
      <c r="E17" s="270" t="str">
        <f>IF($AR17=3,IF($AM17="","",$AM17),"")</f>
        <v/>
      </c>
      <c r="F17" s="270" t="str">
        <f>IF($AR17=4,IF($AM17="","",$AM17),"")</f>
        <v/>
      </c>
      <c r="G17" s="270"/>
      <c r="H17" s="270"/>
      <c r="I17" s="271"/>
      <c r="J17" s="271"/>
      <c r="K17" s="271"/>
      <c r="L17" s="272"/>
      <c r="M17" s="273"/>
      <c r="N17" s="274"/>
      <c r="O17" s="274"/>
      <c r="P17" s="274"/>
      <c r="Q17" s="274"/>
      <c r="R17" s="274"/>
      <c r="S17" s="275"/>
      <c r="T17" s="304"/>
      <c r="U17" s="305"/>
      <c r="V17" s="306"/>
      <c r="W17" s="307"/>
      <c r="X17" s="308"/>
      <c r="Y17" s="307"/>
      <c r="Z17" s="307"/>
      <c r="AA17" s="309"/>
      <c r="AB17" s="310"/>
      <c r="AC17" s="313"/>
      <c r="AD17" s="309"/>
      <c r="AE17" s="309"/>
      <c r="AF17" s="311"/>
      <c r="AG17" s="282" t="str">
        <f>IF(AT17&lt;&gt;"",IF(AT17&lt;&gt;"共通仮設費",AT17,""),"")</f>
        <v/>
      </c>
      <c r="AH17" s="283"/>
      <c r="AI17" s="283"/>
      <c r="AJ17" s="284"/>
      <c r="AL17" s="207"/>
      <c r="AM17" s="203"/>
      <c r="AN17" s="204"/>
      <c r="AO17" s="204"/>
      <c r="AP17" s="204"/>
      <c r="AQ17" s="204"/>
      <c r="AR17" s="204"/>
      <c r="AS17" s="204"/>
      <c r="AT17" s="204"/>
      <c r="AU17" s="204"/>
      <c r="AV17" s="204"/>
      <c r="AW17" s="204"/>
      <c r="AX17" s="204"/>
      <c r="AY17" s="204"/>
      <c r="AZ17" s="204"/>
      <c r="BA17" s="204"/>
      <c r="BB17" s="204"/>
      <c r="BC17" s="204"/>
      <c r="BD17" s="204"/>
      <c r="BE17" s="204"/>
    </row>
    <row r="18" spans="2:57" s="74" customFormat="1" ht="14.1" customHeight="1">
      <c r="B18" s="285"/>
      <c r="C18" s="286"/>
      <c r="D18" s="286"/>
      <c r="E18" s="286"/>
      <c r="F18" s="286"/>
      <c r="G18" s="286"/>
      <c r="H18" s="286"/>
      <c r="I18" s="287"/>
      <c r="J18" s="287"/>
      <c r="K18" s="287"/>
      <c r="L18" s="288"/>
      <c r="M18" s="289"/>
      <c r="N18" s="290"/>
      <c r="O18" s="290"/>
      <c r="P18" s="290"/>
      <c r="Q18" s="290"/>
      <c r="R18" s="290"/>
      <c r="S18" s="291"/>
      <c r="T18" s="387" t="str">
        <f>IF(AL18=0,"",IF(AP18="","",AP18))</f>
        <v/>
      </c>
      <c r="U18" s="388"/>
      <c r="V18" s="389" t="str">
        <f>+IF(AO18="","",IF(AL18=0,"",IF(INT(AO18),INT(AO18))))</f>
        <v/>
      </c>
      <c r="W18" s="390"/>
      <c r="X18" s="292" t="str">
        <f>+IF(AO18="","",IF(AL18=0,"",IF(AO18-INT(AO18),AO18-INT(AO18),".000")))</f>
        <v/>
      </c>
      <c r="Y18" s="389" t="str">
        <f>+IF(AQ18="","",IF(INT(AQ18),INT(AQ18),"0"))</f>
        <v/>
      </c>
      <c r="Z18" s="391"/>
      <c r="AA18" s="391"/>
      <c r="AB18" s="293" t="str">
        <f>+IF(AQ18="","",IF(AQ18-INT(AQ18),AQ18-INT(AQ18),""))</f>
        <v/>
      </c>
      <c r="AC18" s="392" t="str">
        <f>IF(AL18&lt;&gt;0,IF(B17="直接工事費計",$B$3,AL18),"")</f>
        <v/>
      </c>
      <c r="AD18" s="391"/>
      <c r="AE18" s="391"/>
      <c r="AF18" s="393"/>
      <c r="AG18" s="294"/>
      <c r="AH18" s="294"/>
      <c r="AI18" s="294"/>
      <c r="AJ18" s="295"/>
      <c r="AL18" s="207"/>
      <c r="AM18" s="203"/>
      <c r="AN18" s="204"/>
      <c r="AO18" s="204"/>
      <c r="AP18" s="204"/>
      <c r="AQ18" s="204"/>
      <c r="AR18" s="204"/>
      <c r="AS18" s="204"/>
      <c r="AT18" s="204"/>
      <c r="AU18" s="204"/>
      <c r="AV18" s="204"/>
      <c r="AW18" s="204"/>
      <c r="AX18" s="204"/>
      <c r="AY18" s="204"/>
      <c r="AZ18" s="204"/>
      <c r="BA18" s="204"/>
      <c r="BB18" s="204"/>
      <c r="BC18" s="204"/>
      <c r="BD18" s="204"/>
      <c r="BE18" s="204"/>
    </row>
    <row r="19" spans="2:57" s="74" customFormat="1" ht="14.1" customHeight="1">
      <c r="B19" s="257"/>
      <c r="C19" s="258"/>
      <c r="D19" s="258"/>
      <c r="E19" s="258"/>
      <c r="F19" s="258"/>
      <c r="G19" s="258"/>
      <c r="H19" s="258"/>
      <c r="I19" s="258"/>
      <c r="J19" s="258"/>
      <c r="K19" s="258"/>
      <c r="L19" s="259"/>
      <c r="M19" s="260"/>
      <c r="N19" s="261"/>
      <c r="O19" s="261"/>
      <c r="P19" s="261"/>
      <c r="Q19" s="261"/>
      <c r="R19" s="261"/>
      <c r="S19" s="262"/>
      <c r="T19" s="261"/>
      <c r="U19" s="262"/>
      <c r="V19" s="263"/>
      <c r="W19" s="260"/>
      <c r="X19" s="262"/>
      <c r="Y19" s="260"/>
      <c r="Z19" s="260"/>
      <c r="AA19" s="264"/>
      <c r="AB19" s="265"/>
      <c r="AC19" s="301"/>
      <c r="AD19" s="301"/>
      <c r="AE19" s="301"/>
      <c r="AF19" s="303"/>
      <c r="AG19" s="267"/>
      <c r="AH19" s="267"/>
      <c r="AI19" s="267"/>
      <c r="AJ19" s="268"/>
      <c r="AL19" s="207"/>
      <c r="AM19" s="203"/>
      <c r="AN19" s="204"/>
      <c r="AO19" s="204"/>
      <c r="AP19" s="204"/>
      <c r="AQ19" s="204"/>
      <c r="AR19" s="204"/>
      <c r="AS19" s="204"/>
      <c r="AT19" s="204"/>
      <c r="AU19" s="204"/>
      <c r="AV19" s="204"/>
      <c r="AW19" s="204"/>
      <c r="AX19" s="204"/>
      <c r="AY19" s="204"/>
      <c r="AZ19" s="204"/>
      <c r="BA19" s="204"/>
      <c r="BB19" s="204"/>
      <c r="BC19" s="204"/>
      <c r="BD19" s="204"/>
      <c r="BE19" s="204"/>
    </row>
    <row r="20" spans="2:57" s="74" customFormat="1" ht="14.1" customHeight="1">
      <c r="B20" s="269" t="str">
        <f>IF($AR20=0,IF($AM20="共通仮設費","直接工事費計",""),"")</f>
        <v/>
      </c>
      <c r="C20" s="270" t="str">
        <f>IF($AR20=1,IF($AM20="","",IF($AM20="直接工事費","直接工事費計",IF(RIGHT($AM20, 2) = "積上", IF($AM20="一般管理費積上", $AM20, IF($AM20="現場管理費積上", $AM20, LEFT($AM20, LEN($AM20) - 2))), IF($AM20="共通仮設費率額","共通仮設費(率分)", IF($AM20="契約保証費","一般管理費(契約保証費)",IF($AM20="工事価格","本工事費計",IF($AM20="工事合計","請負工事費",$AM20))))))),"")</f>
        <v/>
      </c>
      <c r="D20" s="270" t="str">
        <f>IF($AR20=2,IF($AM20="","",$AM20),"")</f>
        <v/>
      </c>
      <c r="E20" s="270" t="str">
        <f>IF($AR20=3,IF($AM20="","",$AM20),"")</f>
        <v/>
      </c>
      <c r="F20" s="270" t="str">
        <f>IF($AR20=4,IF($AM20="","",$AM20),"")</f>
        <v/>
      </c>
      <c r="G20" s="270"/>
      <c r="H20" s="270"/>
      <c r="I20" s="271"/>
      <c r="J20" s="271"/>
      <c r="K20" s="271"/>
      <c r="L20" s="272"/>
      <c r="M20" s="273"/>
      <c r="N20" s="274"/>
      <c r="O20" s="274"/>
      <c r="P20" s="274"/>
      <c r="Q20" s="274"/>
      <c r="R20" s="274"/>
      <c r="S20" s="275"/>
      <c r="T20" s="274"/>
      <c r="U20" s="275"/>
      <c r="V20" s="276"/>
      <c r="W20" s="277"/>
      <c r="X20" s="278"/>
      <c r="Y20" s="277"/>
      <c r="Z20" s="277"/>
      <c r="AA20" s="279"/>
      <c r="AB20" s="280"/>
      <c r="AC20" s="309"/>
      <c r="AD20" s="309"/>
      <c r="AE20" s="309"/>
      <c r="AF20" s="311"/>
      <c r="AG20" s="282" t="str">
        <f>IF(AT20&lt;&gt;"",IF(AT20&lt;&gt;"共通仮設費",AT20,""),"")</f>
        <v/>
      </c>
      <c r="AH20" s="283"/>
      <c r="AI20" s="283"/>
      <c r="AJ20" s="284"/>
      <c r="AL20" s="207"/>
      <c r="AM20" s="203"/>
      <c r="AN20" s="204"/>
      <c r="AO20" s="204"/>
      <c r="AP20" s="204"/>
      <c r="AQ20" s="204"/>
      <c r="AR20" s="204"/>
      <c r="AS20" s="204"/>
      <c r="AT20" s="204"/>
      <c r="AU20" s="204"/>
      <c r="AV20" s="204"/>
      <c r="AW20" s="204"/>
      <c r="AX20" s="204"/>
      <c r="AY20" s="204"/>
      <c r="AZ20" s="204"/>
      <c r="BA20" s="204"/>
      <c r="BB20" s="204"/>
      <c r="BC20" s="204"/>
      <c r="BD20" s="204"/>
      <c r="BE20" s="204"/>
    </row>
    <row r="21" spans="2:57" s="74" customFormat="1" ht="14.1" customHeight="1">
      <c r="B21" s="285"/>
      <c r="C21" s="286"/>
      <c r="D21" s="286"/>
      <c r="E21" s="286"/>
      <c r="F21" s="286"/>
      <c r="G21" s="286"/>
      <c r="H21" s="286"/>
      <c r="I21" s="287"/>
      <c r="J21" s="287"/>
      <c r="K21" s="287"/>
      <c r="L21" s="288"/>
      <c r="M21" s="289"/>
      <c r="N21" s="290"/>
      <c r="O21" s="290"/>
      <c r="P21" s="290"/>
      <c r="Q21" s="290"/>
      <c r="R21" s="290"/>
      <c r="S21" s="291"/>
      <c r="T21" s="387" t="str">
        <f>IF(AL21=0,"",IF(AP21="","",AP21))</f>
        <v/>
      </c>
      <c r="U21" s="388"/>
      <c r="V21" s="389" t="str">
        <f>+IF(AO21="","",IF(AL21=0,"",IF(INT(AO21),INT(AO21))))</f>
        <v/>
      </c>
      <c r="W21" s="390"/>
      <c r="X21" s="292" t="str">
        <f>+IF(AO21="","",IF(AL21=0,"",IF(AO21-INT(AO21),AO21-INT(AO21),".000")))</f>
        <v/>
      </c>
      <c r="Y21" s="389" t="str">
        <f>+IF(AQ21="","",IF(INT(AQ21),INT(AQ21),"0"))</f>
        <v/>
      </c>
      <c r="Z21" s="391"/>
      <c r="AA21" s="391"/>
      <c r="AB21" s="293" t="str">
        <f>+IF(AQ21="","",IF(AQ21-INT(AQ21),AQ21-INT(AQ21),""))</f>
        <v/>
      </c>
      <c r="AC21" s="392" t="str">
        <f>IF(AL21&lt;&gt;0,IF(B20="直接工事費計",$B$3,AL21),"")</f>
        <v/>
      </c>
      <c r="AD21" s="391"/>
      <c r="AE21" s="391"/>
      <c r="AF21" s="393"/>
      <c r="AG21" s="294"/>
      <c r="AH21" s="294"/>
      <c r="AI21" s="294"/>
      <c r="AJ21" s="295"/>
      <c r="AL21" s="207"/>
      <c r="AM21" s="203"/>
      <c r="AN21" s="204"/>
      <c r="AO21" s="204"/>
      <c r="AP21" s="204"/>
      <c r="AQ21" s="204"/>
      <c r="AR21" s="204"/>
      <c r="AS21" s="204"/>
      <c r="AT21" s="204"/>
      <c r="AU21" s="204"/>
      <c r="AV21" s="204"/>
      <c r="AW21" s="204"/>
      <c r="AX21" s="204"/>
      <c r="AY21" s="204"/>
      <c r="AZ21" s="204"/>
      <c r="BA21" s="204"/>
      <c r="BB21" s="204"/>
      <c r="BC21" s="204"/>
      <c r="BD21" s="204"/>
      <c r="BE21" s="204"/>
    </row>
    <row r="22" spans="2:57" s="74" customFormat="1" ht="14.1" customHeight="1">
      <c r="B22" s="257"/>
      <c r="C22" s="258"/>
      <c r="D22" s="258"/>
      <c r="E22" s="258"/>
      <c r="F22" s="258"/>
      <c r="G22" s="258"/>
      <c r="H22" s="258"/>
      <c r="I22" s="258"/>
      <c r="J22" s="258"/>
      <c r="K22" s="258"/>
      <c r="L22" s="259"/>
      <c r="M22" s="260"/>
      <c r="N22" s="261"/>
      <c r="O22" s="261"/>
      <c r="P22" s="261"/>
      <c r="Q22" s="261"/>
      <c r="R22" s="261"/>
      <c r="S22" s="262"/>
      <c r="T22" s="296"/>
      <c r="U22" s="297"/>
      <c r="V22" s="298"/>
      <c r="W22" s="299"/>
      <c r="X22" s="300"/>
      <c r="Y22" s="299"/>
      <c r="Z22" s="299"/>
      <c r="AA22" s="301"/>
      <c r="AB22" s="302"/>
      <c r="AC22" s="301"/>
      <c r="AD22" s="301"/>
      <c r="AE22" s="301"/>
      <c r="AF22" s="303"/>
      <c r="AG22" s="267"/>
      <c r="AH22" s="267"/>
      <c r="AI22" s="267"/>
      <c r="AJ22" s="268"/>
      <c r="AL22" s="207"/>
      <c r="AM22" s="203"/>
      <c r="AN22" s="204"/>
      <c r="AO22" s="204"/>
      <c r="AP22" s="204"/>
      <c r="AQ22" s="204"/>
      <c r="AR22" s="204"/>
      <c r="AS22" s="204"/>
      <c r="AT22" s="204"/>
      <c r="AU22" s="204"/>
      <c r="AV22" s="204"/>
      <c r="AW22" s="204"/>
      <c r="AX22" s="204"/>
      <c r="AY22" s="204"/>
      <c r="AZ22" s="204"/>
      <c r="BA22" s="204"/>
      <c r="BB22" s="204"/>
      <c r="BC22" s="204"/>
      <c r="BD22" s="204"/>
      <c r="BE22" s="204"/>
    </row>
    <row r="23" spans="2:57" s="74" customFormat="1" ht="14.1" customHeight="1">
      <c r="B23" s="269" t="str">
        <f>IF($AR23=0,IF($AM23="共通仮設費","直接工事費計",""),"")</f>
        <v/>
      </c>
      <c r="C23" s="270" t="str">
        <f>IF($AR23=1,IF($AM23="","",IF($AM23="直接工事費","直接工事費計",IF(RIGHT($AM23, 2) = "積上", IF($AM23="一般管理費積上", $AM23, IF($AM23="現場管理費積上", $AM23, LEFT($AM23, LEN($AM23) - 2))), IF($AM23="共通仮設費率額","共通仮設費(率分)", IF($AM23="契約保証費","一般管理費(契約保証費)",IF($AM23="工事価格","本工事費計",IF($AM23="工事合計","請負工事費",$AM23))))))),"")</f>
        <v/>
      </c>
      <c r="D23" s="270" t="str">
        <f>IF($AR23=2,IF($AM23="","",$AM23),"")</f>
        <v/>
      </c>
      <c r="E23" s="270" t="str">
        <f>IF($AR23=3,IF($AM23="","",$AM23),"")</f>
        <v/>
      </c>
      <c r="F23" s="270" t="str">
        <f>IF($AR23=4,IF($AM23="","",$AM23),"")</f>
        <v/>
      </c>
      <c r="G23" s="270"/>
      <c r="H23" s="270"/>
      <c r="I23" s="271"/>
      <c r="J23" s="271"/>
      <c r="K23" s="271"/>
      <c r="L23" s="272"/>
      <c r="M23" s="273"/>
      <c r="N23" s="274"/>
      <c r="O23" s="274"/>
      <c r="P23" s="274"/>
      <c r="Q23" s="274"/>
      <c r="R23" s="274"/>
      <c r="S23" s="275"/>
      <c r="T23" s="304"/>
      <c r="U23" s="305"/>
      <c r="V23" s="306"/>
      <c r="W23" s="307"/>
      <c r="X23" s="308"/>
      <c r="Y23" s="307"/>
      <c r="Z23" s="307"/>
      <c r="AA23" s="309"/>
      <c r="AB23" s="310"/>
      <c r="AC23" s="309"/>
      <c r="AD23" s="309"/>
      <c r="AE23" s="309"/>
      <c r="AF23" s="311"/>
      <c r="AG23" s="282" t="str">
        <f>IF(AT23&lt;&gt;"",IF(AT23&lt;&gt;"共通仮設費",AT23,""),"")</f>
        <v/>
      </c>
      <c r="AH23" s="283"/>
      <c r="AI23" s="283"/>
      <c r="AJ23" s="284"/>
      <c r="AL23" s="207"/>
      <c r="AM23" s="203"/>
      <c r="AN23" s="204"/>
      <c r="AO23" s="204"/>
      <c r="AP23" s="204"/>
      <c r="AQ23" s="204"/>
      <c r="AR23" s="204"/>
      <c r="AS23" s="204"/>
      <c r="AT23" s="204"/>
      <c r="AU23" s="204"/>
      <c r="AV23" s="204"/>
      <c r="AW23" s="204"/>
      <c r="AX23" s="204"/>
      <c r="AY23" s="204"/>
      <c r="AZ23" s="204"/>
      <c r="BA23" s="204"/>
      <c r="BB23" s="204"/>
      <c r="BC23" s="204"/>
      <c r="BD23" s="204"/>
      <c r="BE23" s="204"/>
    </row>
    <row r="24" spans="2:57" s="74" customFormat="1" ht="14.1" customHeight="1">
      <c r="B24" s="285"/>
      <c r="C24" s="286"/>
      <c r="D24" s="286"/>
      <c r="E24" s="286"/>
      <c r="F24" s="286"/>
      <c r="G24" s="286"/>
      <c r="H24" s="286"/>
      <c r="I24" s="287"/>
      <c r="J24" s="287"/>
      <c r="K24" s="287"/>
      <c r="L24" s="288"/>
      <c r="M24" s="289"/>
      <c r="N24" s="290"/>
      <c r="O24" s="290"/>
      <c r="P24" s="290"/>
      <c r="Q24" s="290"/>
      <c r="R24" s="290"/>
      <c r="S24" s="291"/>
      <c r="T24" s="387" t="str">
        <f>IF(AL24=0,"",IF(AP24="","",AP24))</f>
        <v/>
      </c>
      <c r="U24" s="388"/>
      <c r="V24" s="389" t="str">
        <f>+IF(AO24="","",IF(AL24=0,"",IF(INT(AO24),INT(AO24))))</f>
        <v/>
      </c>
      <c r="W24" s="390"/>
      <c r="X24" s="292" t="str">
        <f>+IF(AO24="","",IF(AL24=0,"",IF(AO24-INT(AO24),AO24-INT(AO24),".000")))</f>
        <v/>
      </c>
      <c r="Y24" s="389" t="str">
        <f>+IF(AQ24="","",IF(INT(AQ24),INT(AQ24),"0"))</f>
        <v/>
      </c>
      <c r="Z24" s="391"/>
      <c r="AA24" s="391"/>
      <c r="AB24" s="293" t="str">
        <f>+IF(AQ24="","",IF(AQ24-INT(AQ24),AQ24-INT(AQ24),""))</f>
        <v/>
      </c>
      <c r="AC24" s="392" t="str">
        <f>IF(AL24&lt;&gt;0,IF(B23="直接工事費計",$B$3,AL24),"")</f>
        <v/>
      </c>
      <c r="AD24" s="391"/>
      <c r="AE24" s="391"/>
      <c r="AF24" s="393"/>
      <c r="AG24" s="294"/>
      <c r="AH24" s="294"/>
      <c r="AI24" s="294"/>
      <c r="AJ24" s="295"/>
      <c r="AL24" s="207"/>
      <c r="AM24" s="203"/>
      <c r="AN24" s="204"/>
      <c r="AO24" s="204"/>
      <c r="AP24" s="204"/>
      <c r="AQ24" s="204"/>
      <c r="AR24" s="204"/>
      <c r="AS24" s="204"/>
      <c r="AT24" s="204"/>
      <c r="AU24" s="204"/>
      <c r="AV24" s="204"/>
      <c r="AW24" s="204"/>
      <c r="AX24" s="204"/>
      <c r="AY24" s="204"/>
      <c r="AZ24" s="204"/>
      <c r="BA24" s="204"/>
      <c r="BB24" s="204"/>
      <c r="BC24" s="204"/>
      <c r="BD24" s="204"/>
      <c r="BE24" s="204"/>
    </row>
    <row r="25" spans="2:57" s="74" customFormat="1" ht="14.1" customHeight="1">
      <c r="B25" s="257"/>
      <c r="C25" s="258"/>
      <c r="D25" s="258"/>
      <c r="E25" s="258"/>
      <c r="F25" s="258"/>
      <c r="G25" s="258"/>
      <c r="H25" s="258"/>
      <c r="I25" s="258"/>
      <c r="J25" s="258"/>
      <c r="K25" s="258"/>
      <c r="L25" s="259"/>
      <c r="M25" s="260"/>
      <c r="N25" s="261"/>
      <c r="O25" s="261"/>
      <c r="P25" s="261"/>
      <c r="Q25" s="261"/>
      <c r="R25" s="261"/>
      <c r="S25" s="262"/>
      <c r="T25" s="296"/>
      <c r="U25" s="297"/>
      <c r="V25" s="298"/>
      <c r="W25" s="299"/>
      <c r="X25" s="300"/>
      <c r="Y25" s="299"/>
      <c r="Z25" s="299"/>
      <c r="AA25" s="301"/>
      <c r="AB25" s="302"/>
      <c r="AC25" s="301"/>
      <c r="AD25" s="301"/>
      <c r="AE25" s="301"/>
      <c r="AF25" s="303"/>
      <c r="AG25" s="267"/>
      <c r="AH25" s="267"/>
      <c r="AI25" s="267"/>
      <c r="AJ25" s="268"/>
      <c r="AL25" s="207"/>
      <c r="AM25" s="203"/>
      <c r="AN25" s="204"/>
      <c r="AO25" s="204"/>
      <c r="AP25" s="204"/>
      <c r="AQ25" s="204"/>
      <c r="AR25" s="204"/>
      <c r="AS25" s="204"/>
      <c r="AT25" s="204"/>
      <c r="AU25" s="204"/>
      <c r="AV25" s="204"/>
      <c r="AW25" s="204"/>
      <c r="AX25" s="204"/>
      <c r="AY25" s="204"/>
      <c r="AZ25" s="204"/>
      <c r="BA25" s="204"/>
      <c r="BB25" s="204"/>
      <c r="BC25" s="204"/>
      <c r="BD25" s="204"/>
      <c r="BE25" s="204"/>
    </row>
    <row r="26" spans="2:57" s="74" customFormat="1" ht="14.1" customHeight="1">
      <c r="B26" s="269" t="str">
        <f>IF($AR26=0,IF($AM26="共通仮設費","直接工事費計",""),"")</f>
        <v/>
      </c>
      <c r="C26" s="270" t="str">
        <f>IF($AR26=1,IF($AM26="","",IF($AM26="直接工事費","直接工事費計",IF(RIGHT($AM26, 2) = "積上", IF($AM26="一般管理費積上", $AM26, IF($AM26="現場管理費積上", $AM26, LEFT($AM26, LEN($AM26) - 2))), IF($AM26="共通仮設費率額","共通仮設費(率分)", IF($AM26="契約保証費","一般管理費(契約保証費)",IF($AM26="工事価格","本工事費計",IF($AM26="工事合計","請負工事費",$AM26))))))),"")</f>
        <v/>
      </c>
      <c r="D26" s="270" t="str">
        <f>IF($AR26=2,IF($AM26="","",$AM26),"")</f>
        <v/>
      </c>
      <c r="E26" s="270" t="str">
        <f>IF($AR26=3,IF($AM26="","",$AM26),"")</f>
        <v/>
      </c>
      <c r="F26" s="270" t="str">
        <f>IF($AR26=4,IF($AM26="","",$AM26),"")</f>
        <v/>
      </c>
      <c r="G26" s="270"/>
      <c r="H26" s="270"/>
      <c r="I26" s="271"/>
      <c r="J26" s="271"/>
      <c r="K26" s="271"/>
      <c r="L26" s="272"/>
      <c r="M26" s="273"/>
      <c r="N26" s="274"/>
      <c r="O26" s="274"/>
      <c r="P26" s="274"/>
      <c r="Q26" s="274"/>
      <c r="R26" s="274"/>
      <c r="S26" s="275"/>
      <c r="T26" s="304"/>
      <c r="U26" s="305"/>
      <c r="V26" s="306"/>
      <c r="W26" s="307"/>
      <c r="X26" s="308"/>
      <c r="Y26" s="307"/>
      <c r="Z26" s="307"/>
      <c r="AA26" s="309"/>
      <c r="AB26" s="310"/>
      <c r="AC26" s="309"/>
      <c r="AD26" s="309"/>
      <c r="AE26" s="309"/>
      <c r="AF26" s="311"/>
      <c r="AG26" s="282" t="str">
        <f>IF(AT26&lt;&gt;"",IF(AT26&lt;&gt;"共通仮設費",AT26,""),"")</f>
        <v/>
      </c>
      <c r="AH26" s="283"/>
      <c r="AI26" s="283"/>
      <c r="AJ26" s="284"/>
      <c r="AL26" s="207"/>
      <c r="AM26" s="203"/>
      <c r="AN26" s="204"/>
      <c r="AO26" s="204"/>
      <c r="AP26" s="204"/>
      <c r="AQ26" s="204"/>
      <c r="AR26" s="204"/>
      <c r="AS26" s="204"/>
      <c r="AT26" s="204"/>
      <c r="AU26" s="204"/>
      <c r="AV26" s="204"/>
      <c r="AW26" s="204"/>
      <c r="AX26" s="204"/>
      <c r="AY26" s="204"/>
      <c r="AZ26" s="204"/>
      <c r="BA26" s="204"/>
      <c r="BB26" s="204"/>
      <c r="BC26" s="204"/>
      <c r="BD26" s="204"/>
      <c r="BE26" s="204"/>
    </row>
    <row r="27" spans="2:57" s="74" customFormat="1" ht="14.1" customHeight="1">
      <c r="B27" s="285"/>
      <c r="C27" s="286"/>
      <c r="D27" s="286"/>
      <c r="E27" s="286"/>
      <c r="F27" s="286"/>
      <c r="G27" s="286"/>
      <c r="H27" s="286"/>
      <c r="I27" s="287"/>
      <c r="J27" s="287"/>
      <c r="K27" s="287"/>
      <c r="L27" s="288"/>
      <c r="M27" s="289"/>
      <c r="N27" s="290"/>
      <c r="O27" s="290"/>
      <c r="P27" s="290"/>
      <c r="Q27" s="290"/>
      <c r="R27" s="290"/>
      <c r="S27" s="291"/>
      <c r="T27" s="387" t="str">
        <f>IF(AL27=0,"",IF(AP27="","",AP27))</f>
        <v/>
      </c>
      <c r="U27" s="388"/>
      <c r="V27" s="389" t="str">
        <f>+IF(AO27="","",IF(AL27=0,"",IF(INT(AO27),INT(AO27))))</f>
        <v/>
      </c>
      <c r="W27" s="390"/>
      <c r="X27" s="292" t="str">
        <f>+IF(AO27="","",IF(AL27=0,"",IF(AO27-INT(AO27),AO27-INT(AO27),".000")))</f>
        <v/>
      </c>
      <c r="Y27" s="389" t="str">
        <f>+IF(AQ27="","",IF(INT(AQ27),INT(AQ27),"0"))</f>
        <v/>
      </c>
      <c r="Z27" s="391"/>
      <c r="AA27" s="391"/>
      <c r="AB27" s="293" t="str">
        <f>+IF(AQ27="","",IF(AQ27-INT(AQ27),AQ27-INT(AQ27),""))</f>
        <v/>
      </c>
      <c r="AC27" s="392" t="str">
        <f>IF(AL27&lt;&gt;0,IF(B26="直接工事費計",$B$3,AL27),"")</f>
        <v/>
      </c>
      <c r="AD27" s="391"/>
      <c r="AE27" s="391"/>
      <c r="AF27" s="393"/>
      <c r="AG27" s="294"/>
      <c r="AH27" s="294"/>
      <c r="AI27" s="294"/>
      <c r="AJ27" s="295"/>
      <c r="AL27" s="207"/>
      <c r="AM27" s="203"/>
      <c r="AN27" s="204"/>
      <c r="AO27" s="204"/>
      <c r="AP27" s="204"/>
      <c r="AQ27" s="204"/>
      <c r="AR27" s="204"/>
      <c r="AS27" s="204"/>
      <c r="AT27" s="204"/>
      <c r="AU27" s="204"/>
      <c r="AV27" s="204"/>
      <c r="AW27" s="204"/>
      <c r="AX27" s="204"/>
      <c r="AY27" s="204"/>
      <c r="AZ27" s="204"/>
      <c r="BA27" s="204"/>
      <c r="BB27" s="204"/>
      <c r="BC27" s="204"/>
      <c r="BD27" s="204"/>
      <c r="BE27" s="204"/>
    </row>
    <row r="28" spans="2:57" s="74" customFormat="1" ht="14.1" customHeight="1">
      <c r="B28" s="257"/>
      <c r="C28" s="258"/>
      <c r="D28" s="258"/>
      <c r="E28" s="258"/>
      <c r="F28" s="258"/>
      <c r="G28" s="258"/>
      <c r="H28" s="258"/>
      <c r="I28" s="258"/>
      <c r="J28" s="258"/>
      <c r="K28" s="258"/>
      <c r="L28" s="259"/>
      <c r="M28" s="260"/>
      <c r="N28" s="261"/>
      <c r="O28" s="261"/>
      <c r="P28" s="261"/>
      <c r="Q28" s="261"/>
      <c r="R28" s="261"/>
      <c r="S28" s="262"/>
      <c r="T28" s="296"/>
      <c r="U28" s="297"/>
      <c r="V28" s="298"/>
      <c r="W28" s="299"/>
      <c r="X28" s="300"/>
      <c r="Y28" s="299"/>
      <c r="Z28" s="299"/>
      <c r="AA28" s="301"/>
      <c r="AB28" s="302"/>
      <c r="AC28" s="301"/>
      <c r="AD28" s="301"/>
      <c r="AE28" s="301"/>
      <c r="AF28" s="303"/>
      <c r="AG28" s="267"/>
      <c r="AH28" s="267"/>
      <c r="AI28" s="267"/>
      <c r="AJ28" s="268"/>
      <c r="AL28" s="207"/>
      <c r="AM28" s="203"/>
      <c r="AN28" s="204"/>
      <c r="AO28" s="204"/>
      <c r="AP28" s="204"/>
      <c r="AQ28" s="204"/>
      <c r="AR28" s="204"/>
      <c r="AS28" s="204"/>
      <c r="AT28" s="204"/>
      <c r="AU28" s="204"/>
      <c r="AV28" s="204"/>
      <c r="AW28" s="204"/>
      <c r="AX28" s="204"/>
      <c r="AY28" s="204"/>
      <c r="AZ28" s="204"/>
      <c r="BA28" s="204"/>
      <c r="BB28" s="204"/>
      <c r="BC28" s="204"/>
      <c r="BD28" s="204"/>
      <c r="BE28" s="204"/>
    </row>
    <row r="29" spans="2:57" s="74" customFormat="1" ht="14.1" customHeight="1">
      <c r="B29" s="269" t="str">
        <f>IF($AR29=0,IF($AM29="共通仮設費","直接工事費計",""),"")</f>
        <v/>
      </c>
      <c r="C29" s="270" t="str">
        <f>IF($AR29=1,IF($AM29="","",IF($AM29="直接工事費","直接工事費計",IF(RIGHT($AM29, 2) = "積上", IF($AM29="一般管理費積上", $AM29, IF($AM29="現場管理費積上", $AM29, LEFT($AM29, LEN($AM29) - 2))), IF($AM29="共通仮設費率額","共通仮設費(率分)", IF($AM29="契約保証費","一般管理費(契約保証費)",IF($AM29="工事価格","本工事費計",IF($AM29="工事合計","請負工事費",$AM29))))))),"")</f>
        <v/>
      </c>
      <c r="D29" s="270" t="str">
        <f>IF($AR29=2,IF($AM29="","",$AM29),"")</f>
        <v/>
      </c>
      <c r="E29" s="270" t="str">
        <f>IF($AR29=3,IF($AM29="","",$AM29),"")</f>
        <v/>
      </c>
      <c r="F29" s="270" t="str">
        <f>IF($AR29=4,IF($AM29="","",$AM29),"")</f>
        <v/>
      </c>
      <c r="G29" s="270"/>
      <c r="H29" s="270"/>
      <c r="I29" s="271"/>
      <c r="J29" s="271"/>
      <c r="K29" s="271"/>
      <c r="L29" s="272"/>
      <c r="M29" s="273"/>
      <c r="N29" s="274"/>
      <c r="O29" s="274"/>
      <c r="P29" s="274"/>
      <c r="Q29" s="274"/>
      <c r="R29" s="274"/>
      <c r="S29" s="275"/>
      <c r="T29" s="304"/>
      <c r="U29" s="305"/>
      <c r="V29" s="306"/>
      <c r="W29" s="307"/>
      <c r="X29" s="308"/>
      <c r="Y29" s="307"/>
      <c r="Z29" s="307"/>
      <c r="AA29" s="309"/>
      <c r="AB29" s="310"/>
      <c r="AC29" s="309"/>
      <c r="AD29" s="309"/>
      <c r="AE29" s="309"/>
      <c r="AF29" s="311"/>
      <c r="AG29" s="282" t="str">
        <f>IF(AT29&lt;&gt;"",IF(AT29&lt;&gt;"共通仮設費",AT29,""),"")</f>
        <v/>
      </c>
      <c r="AH29" s="283"/>
      <c r="AI29" s="283"/>
      <c r="AJ29" s="284"/>
      <c r="AL29" s="207"/>
      <c r="AM29" s="203"/>
      <c r="AN29" s="204"/>
      <c r="AO29" s="204"/>
      <c r="AP29" s="204"/>
      <c r="AQ29" s="204"/>
      <c r="AR29" s="204"/>
      <c r="AS29" s="204"/>
      <c r="AT29" s="204"/>
      <c r="AU29" s="204"/>
      <c r="AV29" s="204"/>
      <c r="AW29" s="204"/>
      <c r="AX29" s="204"/>
      <c r="AY29" s="204"/>
      <c r="AZ29" s="204"/>
      <c r="BA29" s="204"/>
      <c r="BB29" s="204"/>
      <c r="BC29" s="204"/>
      <c r="BD29" s="204"/>
      <c r="BE29" s="204"/>
    </row>
    <row r="30" spans="2:57" ht="14.1" customHeight="1">
      <c r="B30" s="285"/>
      <c r="C30" s="286"/>
      <c r="D30" s="286"/>
      <c r="E30" s="286"/>
      <c r="F30" s="286"/>
      <c r="G30" s="286"/>
      <c r="H30" s="286"/>
      <c r="I30" s="287"/>
      <c r="J30" s="287"/>
      <c r="K30" s="287"/>
      <c r="L30" s="288"/>
      <c r="M30" s="289"/>
      <c r="N30" s="290"/>
      <c r="O30" s="290"/>
      <c r="P30" s="290"/>
      <c r="Q30" s="290"/>
      <c r="R30" s="290"/>
      <c r="S30" s="291"/>
      <c r="T30" s="387" t="str">
        <f>IF(AL30=0,"",IF(AP30="","",AP30))</f>
        <v/>
      </c>
      <c r="U30" s="388"/>
      <c r="V30" s="389" t="str">
        <f>+IF(AO30="","",IF(AL30=0,"",IF(INT(AO30),INT(AO30))))</f>
        <v/>
      </c>
      <c r="W30" s="390"/>
      <c r="X30" s="292" t="str">
        <f>+IF(AO30="","",IF(AL30=0,"",IF(AO30-INT(AO30),AO30-INT(AO30),".000")))</f>
        <v/>
      </c>
      <c r="Y30" s="389" t="str">
        <f>+IF(AQ30="","",IF(INT(AQ30),INT(AQ30),"0"))</f>
        <v/>
      </c>
      <c r="Z30" s="391"/>
      <c r="AA30" s="391"/>
      <c r="AB30" s="293" t="str">
        <f>+IF(AQ30="","",IF(AQ30-INT(AQ30),AQ30-INT(AQ30),""))</f>
        <v/>
      </c>
      <c r="AC30" s="392" t="str">
        <f>IF(AL30&lt;&gt;0,IF(B29="直接工事費計",$B$3,AL30),"")</f>
        <v/>
      </c>
      <c r="AD30" s="391"/>
      <c r="AE30" s="391"/>
      <c r="AF30" s="393"/>
      <c r="AG30" s="294"/>
      <c r="AH30" s="294"/>
      <c r="AI30" s="294"/>
      <c r="AJ30" s="295"/>
    </row>
    <row r="31" spans="2:57" s="74" customFormat="1" ht="14.1" customHeight="1">
      <c r="B31" s="257"/>
      <c r="C31" s="258"/>
      <c r="D31" s="258"/>
      <c r="E31" s="258"/>
      <c r="F31" s="258"/>
      <c r="G31" s="258"/>
      <c r="H31" s="258"/>
      <c r="I31" s="258"/>
      <c r="J31" s="258"/>
      <c r="K31" s="258"/>
      <c r="L31" s="259"/>
      <c r="M31" s="260"/>
      <c r="N31" s="261"/>
      <c r="O31" s="261"/>
      <c r="P31" s="261"/>
      <c r="Q31" s="261"/>
      <c r="R31" s="261"/>
      <c r="S31" s="262"/>
      <c r="T31" s="261"/>
      <c r="U31" s="262"/>
      <c r="V31" s="263"/>
      <c r="W31" s="260"/>
      <c r="X31" s="262"/>
      <c r="Y31" s="260"/>
      <c r="Z31" s="260"/>
      <c r="AA31" s="264"/>
      <c r="AB31" s="265"/>
      <c r="AC31" s="301"/>
      <c r="AD31" s="301"/>
      <c r="AE31" s="301"/>
      <c r="AF31" s="303"/>
      <c r="AG31" s="267"/>
      <c r="AH31" s="267"/>
      <c r="AI31" s="267"/>
      <c r="AJ31" s="268"/>
      <c r="AL31" s="207"/>
      <c r="AM31" s="203"/>
      <c r="AN31" s="204"/>
      <c r="AO31" s="204"/>
      <c r="AP31" s="204"/>
      <c r="AQ31" s="204"/>
      <c r="AR31" s="204"/>
      <c r="AS31" s="204"/>
      <c r="AT31" s="204"/>
      <c r="AU31" s="204"/>
      <c r="AV31" s="204"/>
      <c r="AW31" s="204"/>
      <c r="AX31" s="204"/>
      <c r="AY31" s="204"/>
      <c r="AZ31" s="204"/>
      <c r="BA31" s="204"/>
      <c r="BB31" s="204"/>
      <c r="BC31" s="204"/>
      <c r="BD31" s="204"/>
      <c r="BE31" s="204"/>
    </row>
    <row r="32" spans="2:57" ht="14.1" customHeight="1">
      <c r="B32" s="269" t="str">
        <f>IF($AR32=0,IF($AM32="共通仮設費","直接工事費計",""),"")</f>
        <v/>
      </c>
      <c r="C32" s="270" t="str">
        <f>IF($AR32=1,IF($AM32="","",IF($AM32="直接工事費","直接工事費計",IF(RIGHT($AM32, 2) = "積上", IF($AM32="一般管理費積上", $AM32, IF($AM32="現場管理費積上", $AM32, LEFT($AM32, LEN($AM32) - 2))), IF($AM32="共通仮設費率額","共通仮設費(率分)", IF($AM32="契約保証費","一般管理費(契約保証費)",IF($AM32="工事価格","本工事費計",IF($AM32="工事合計","請負工事費",$AM32))))))),"")</f>
        <v/>
      </c>
      <c r="D32" s="270" t="str">
        <f>IF($AR32=2,IF($AM32="","",$AM32),"")</f>
        <v/>
      </c>
      <c r="E32" s="270" t="str">
        <f>IF($AR32=3,IF($AM32="","",$AM32),"")</f>
        <v/>
      </c>
      <c r="F32" s="270" t="str">
        <f>IF($AR32=4,IF($AM32="","",$AM32),"")</f>
        <v/>
      </c>
      <c r="G32" s="270"/>
      <c r="H32" s="270"/>
      <c r="I32" s="271"/>
      <c r="J32" s="271"/>
      <c r="K32" s="271"/>
      <c r="L32" s="272"/>
      <c r="M32" s="273"/>
      <c r="N32" s="274"/>
      <c r="O32" s="274"/>
      <c r="P32" s="274"/>
      <c r="Q32" s="274"/>
      <c r="R32" s="274"/>
      <c r="S32" s="275"/>
      <c r="T32" s="274"/>
      <c r="U32" s="275"/>
      <c r="V32" s="276"/>
      <c r="W32" s="277"/>
      <c r="X32" s="278"/>
      <c r="Y32" s="277"/>
      <c r="Z32" s="277"/>
      <c r="AA32" s="279"/>
      <c r="AB32" s="280"/>
      <c r="AC32" s="309"/>
      <c r="AD32" s="309"/>
      <c r="AE32" s="309"/>
      <c r="AF32" s="311"/>
      <c r="AG32" s="282" t="str">
        <f>IF(AT32&lt;&gt;"",IF(AT32&lt;&gt;"共通仮設費",AT32,""),"")</f>
        <v/>
      </c>
      <c r="AH32" s="283"/>
      <c r="AI32" s="283"/>
      <c r="AJ32" s="284"/>
    </row>
    <row r="33" spans="2:57" s="74" customFormat="1" ht="14.1" customHeight="1">
      <c r="B33" s="285"/>
      <c r="C33" s="286"/>
      <c r="D33" s="286"/>
      <c r="E33" s="286"/>
      <c r="F33" s="286"/>
      <c r="G33" s="286"/>
      <c r="H33" s="286"/>
      <c r="I33" s="287"/>
      <c r="J33" s="287"/>
      <c r="K33" s="287"/>
      <c r="L33" s="288"/>
      <c r="M33" s="289"/>
      <c r="N33" s="290"/>
      <c r="O33" s="290"/>
      <c r="P33" s="290"/>
      <c r="Q33" s="290"/>
      <c r="R33" s="290"/>
      <c r="S33" s="291"/>
      <c r="T33" s="387" t="str">
        <f>IF(AL33=0,"",IF(AP33="","",AP33))</f>
        <v/>
      </c>
      <c r="U33" s="388"/>
      <c r="V33" s="389" t="str">
        <f>+IF(AO33="","",IF(AL33=0,"",IF(INT(AO33),INT(AO33))))</f>
        <v/>
      </c>
      <c r="W33" s="390"/>
      <c r="X33" s="292" t="str">
        <f>+IF(AO33="","",IF(AL33=0,"",IF(AO33-INT(AO33),AO33-INT(AO33),".000")))</f>
        <v/>
      </c>
      <c r="Y33" s="389" t="str">
        <f>+IF(AQ33="","",IF(INT(AQ33),INT(AQ33),"0"))</f>
        <v/>
      </c>
      <c r="Z33" s="391"/>
      <c r="AA33" s="391"/>
      <c r="AB33" s="293" t="str">
        <f>+IF(AQ33="","",IF(AQ33-INT(AQ33),AQ33-INT(AQ33),""))</f>
        <v/>
      </c>
      <c r="AC33" s="392" t="str">
        <f>IF(AL33&lt;&gt;0,IF(B32="直接工事費計",$B$3,AL33),"")</f>
        <v/>
      </c>
      <c r="AD33" s="391"/>
      <c r="AE33" s="391"/>
      <c r="AF33" s="393"/>
      <c r="AG33" s="294"/>
      <c r="AH33" s="294"/>
      <c r="AI33" s="294"/>
      <c r="AJ33" s="295"/>
      <c r="AL33" s="207"/>
      <c r="AM33" s="203"/>
      <c r="AN33" s="204"/>
      <c r="AO33" s="204"/>
      <c r="AP33" s="204"/>
      <c r="AQ33" s="204"/>
      <c r="AR33" s="204"/>
      <c r="AS33" s="204"/>
      <c r="AT33" s="204"/>
      <c r="AU33" s="204"/>
      <c r="AV33" s="204"/>
      <c r="AW33" s="204"/>
      <c r="AX33" s="204"/>
      <c r="AY33" s="204"/>
      <c r="AZ33" s="204"/>
      <c r="BA33" s="204"/>
      <c r="BB33" s="204"/>
      <c r="BC33" s="204"/>
      <c r="BD33" s="204"/>
      <c r="BE33" s="204"/>
    </row>
    <row r="34" spans="2:57" ht="14.1" customHeight="1">
      <c r="B34" s="257"/>
      <c r="C34" s="258"/>
      <c r="D34" s="258"/>
      <c r="E34" s="258"/>
      <c r="F34" s="258"/>
      <c r="G34" s="258"/>
      <c r="H34" s="258"/>
      <c r="I34" s="258"/>
      <c r="J34" s="258"/>
      <c r="K34" s="258"/>
      <c r="L34" s="259"/>
      <c r="M34" s="260"/>
      <c r="N34" s="261"/>
      <c r="O34" s="261"/>
      <c r="P34" s="261"/>
      <c r="Q34" s="261"/>
      <c r="R34" s="261"/>
      <c r="S34" s="262"/>
      <c r="T34" s="296"/>
      <c r="U34" s="297"/>
      <c r="V34" s="298"/>
      <c r="W34" s="299"/>
      <c r="X34" s="300"/>
      <c r="Y34" s="299"/>
      <c r="Z34" s="299"/>
      <c r="AA34" s="301"/>
      <c r="AB34" s="302"/>
      <c r="AC34" s="301"/>
      <c r="AD34" s="301"/>
      <c r="AE34" s="301"/>
      <c r="AF34" s="303"/>
      <c r="AG34" s="267"/>
      <c r="AH34" s="267"/>
      <c r="AI34" s="267"/>
      <c r="AJ34" s="268"/>
    </row>
    <row r="35" spans="2:57" s="74" customFormat="1" ht="14.1" customHeight="1">
      <c r="B35" s="269" t="str">
        <f>IF($AR35=0,IF($AM35="共通仮設費","直接工事費計",""),"")</f>
        <v/>
      </c>
      <c r="C35" s="270" t="str">
        <f>IF($AR35=1,IF($AM35="","",IF($AM35="直接工事費","直接工事費計",IF(RIGHT($AM35, 2) = "積上", IF($AM35="一般管理費積上", $AM35, IF($AM35="現場管理費積上", $AM35, LEFT($AM35, LEN($AM35) - 2))), IF($AM35="共通仮設費率額","共通仮設費(率分)", IF($AM35="契約保証費","一般管理費(契約保証費)",IF($AM35="工事価格","本工事費計",IF($AM35="工事合計","請負工事費",$AM35))))))),"")</f>
        <v/>
      </c>
      <c r="D35" s="270" t="str">
        <f>IF($AR35=2,IF($AM35="","",$AM35),"")</f>
        <v/>
      </c>
      <c r="E35" s="270" t="str">
        <f>IF($AR35=3,IF($AM35="","",$AM35),"")</f>
        <v/>
      </c>
      <c r="F35" s="270" t="str">
        <f>IF($AR35=4,IF($AM35="","",$AM35),"")</f>
        <v/>
      </c>
      <c r="G35" s="270"/>
      <c r="H35" s="270"/>
      <c r="I35" s="271"/>
      <c r="J35" s="271"/>
      <c r="K35" s="271"/>
      <c r="L35" s="272"/>
      <c r="M35" s="273"/>
      <c r="N35" s="274"/>
      <c r="O35" s="274"/>
      <c r="P35" s="274"/>
      <c r="Q35" s="274"/>
      <c r="R35" s="274"/>
      <c r="S35" s="275"/>
      <c r="T35" s="304"/>
      <c r="U35" s="305"/>
      <c r="V35" s="306"/>
      <c r="W35" s="307"/>
      <c r="X35" s="308"/>
      <c r="Y35" s="307"/>
      <c r="Z35" s="307"/>
      <c r="AA35" s="309"/>
      <c r="AB35" s="310"/>
      <c r="AC35" s="309"/>
      <c r="AD35" s="309"/>
      <c r="AE35" s="309"/>
      <c r="AF35" s="311"/>
      <c r="AG35" s="282" t="str">
        <f>IF(AT35&lt;&gt;"",IF(AT35&lt;&gt;"共通仮設費",AT35,""),"")</f>
        <v/>
      </c>
      <c r="AH35" s="283"/>
      <c r="AI35" s="283"/>
      <c r="AJ35" s="284"/>
      <c r="AL35" s="207"/>
      <c r="AM35" s="203"/>
      <c r="AN35" s="204"/>
      <c r="AO35" s="204"/>
      <c r="AP35" s="204"/>
      <c r="AQ35" s="204"/>
      <c r="AR35" s="204"/>
      <c r="AS35" s="204"/>
      <c r="AT35" s="204"/>
      <c r="AU35" s="204"/>
      <c r="AV35" s="204"/>
      <c r="AW35" s="204"/>
      <c r="AX35" s="204"/>
      <c r="AY35" s="204"/>
      <c r="AZ35" s="204"/>
      <c r="BA35" s="204"/>
      <c r="BB35" s="204"/>
      <c r="BC35" s="204"/>
      <c r="BD35" s="204"/>
      <c r="BE35" s="204"/>
    </row>
    <row r="36" spans="2:57" s="74" customFormat="1" ht="14.1" customHeight="1">
      <c r="B36" s="285"/>
      <c r="C36" s="286"/>
      <c r="D36" s="286"/>
      <c r="E36" s="286"/>
      <c r="F36" s="286"/>
      <c r="G36" s="286"/>
      <c r="H36" s="286"/>
      <c r="I36" s="287"/>
      <c r="J36" s="287"/>
      <c r="K36" s="287"/>
      <c r="L36" s="288"/>
      <c r="M36" s="289"/>
      <c r="N36" s="290"/>
      <c r="O36" s="290"/>
      <c r="P36" s="290"/>
      <c r="Q36" s="290"/>
      <c r="R36" s="290"/>
      <c r="S36" s="291"/>
      <c r="T36" s="387" t="str">
        <f>IF(AL36=0,"",IF(AP36="","",AP36))</f>
        <v/>
      </c>
      <c r="U36" s="388"/>
      <c r="V36" s="389" t="str">
        <f>+IF(AO36="","",IF(AL36=0,"",IF(INT(AO36),INT(AO36))))</f>
        <v/>
      </c>
      <c r="W36" s="390"/>
      <c r="X36" s="292" t="str">
        <f>+IF(AO36="","",IF(AL36=0,"",IF(AO36-INT(AO36),AO36-INT(AO36),".000")))</f>
        <v/>
      </c>
      <c r="Y36" s="389" t="str">
        <f>+IF(AQ36="","",IF(INT(AQ36),INT(AQ36),"0"))</f>
        <v/>
      </c>
      <c r="Z36" s="391"/>
      <c r="AA36" s="391"/>
      <c r="AB36" s="293" t="str">
        <f>+IF(AQ36="","",IF(AQ36-INT(AQ36),AQ36-INT(AQ36),""))</f>
        <v/>
      </c>
      <c r="AC36" s="392" t="str">
        <f>IF(AL36&lt;&gt;0,IF(B35="直接工事費計",$B$3,AL36),"")</f>
        <v/>
      </c>
      <c r="AD36" s="391"/>
      <c r="AE36" s="391"/>
      <c r="AF36" s="393"/>
      <c r="AG36" s="294"/>
      <c r="AH36" s="294"/>
      <c r="AI36" s="294"/>
      <c r="AJ36" s="295"/>
      <c r="AL36" s="207"/>
      <c r="AM36" s="203"/>
      <c r="AN36" s="204"/>
      <c r="AO36" s="204"/>
      <c r="AP36" s="204"/>
      <c r="AQ36" s="204"/>
      <c r="AR36" s="204"/>
      <c r="AS36" s="204"/>
      <c r="AT36" s="204"/>
      <c r="AU36" s="204"/>
      <c r="AV36" s="204"/>
      <c r="AW36" s="204"/>
      <c r="AX36" s="204"/>
      <c r="AY36" s="204"/>
      <c r="AZ36" s="204"/>
      <c r="BA36" s="204"/>
      <c r="BB36" s="204"/>
      <c r="BC36" s="204"/>
      <c r="BD36" s="204"/>
      <c r="BE36" s="204"/>
    </row>
    <row r="37" spans="2:57" s="74" customFormat="1" ht="14.1" customHeight="1">
      <c r="B37" s="257"/>
      <c r="C37" s="258"/>
      <c r="D37" s="258"/>
      <c r="E37" s="258"/>
      <c r="F37" s="258"/>
      <c r="G37" s="258"/>
      <c r="H37" s="258"/>
      <c r="I37" s="258"/>
      <c r="J37" s="258"/>
      <c r="K37" s="258"/>
      <c r="L37" s="259"/>
      <c r="M37" s="260"/>
      <c r="N37" s="261"/>
      <c r="O37" s="261"/>
      <c r="P37" s="261"/>
      <c r="Q37" s="261"/>
      <c r="R37" s="261"/>
      <c r="S37" s="262"/>
      <c r="T37" s="296"/>
      <c r="U37" s="297"/>
      <c r="V37" s="298"/>
      <c r="W37" s="299"/>
      <c r="X37" s="300"/>
      <c r="Y37" s="299"/>
      <c r="Z37" s="299"/>
      <c r="AA37" s="301"/>
      <c r="AB37" s="302"/>
      <c r="AC37" s="301"/>
      <c r="AD37" s="301"/>
      <c r="AE37" s="301"/>
      <c r="AF37" s="303"/>
      <c r="AG37" s="267"/>
      <c r="AH37" s="267"/>
      <c r="AI37" s="267"/>
      <c r="AJ37" s="268"/>
      <c r="AL37" s="207"/>
      <c r="AM37" s="203"/>
      <c r="AN37" s="204"/>
      <c r="AO37" s="204"/>
      <c r="AP37" s="204"/>
      <c r="AQ37" s="204"/>
      <c r="AR37" s="204"/>
      <c r="AS37" s="204"/>
      <c r="AT37" s="204"/>
      <c r="AU37" s="204"/>
      <c r="AV37" s="204"/>
      <c r="AW37" s="204"/>
      <c r="AX37" s="204"/>
      <c r="AY37" s="204"/>
      <c r="AZ37" s="204"/>
      <c r="BA37" s="204"/>
      <c r="BB37" s="204"/>
      <c r="BC37" s="204"/>
      <c r="BD37" s="204"/>
      <c r="BE37" s="204"/>
    </row>
    <row r="38" spans="2:57" s="74" customFormat="1" ht="14.1" customHeight="1">
      <c r="B38" s="269" t="str">
        <f>IF($AR38=0,IF($AM38="共通仮設費","直接工事費計",""),"")</f>
        <v/>
      </c>
      <c r="C38" s="270" t="str">
        <f>IF($AR38=1,IF($AM38="","",IF($AM38="直接工事費","直接工事費計",IF(RIGHT($AM38, 2) = "積上", IF($AM38="一般管理費積上", $AM38, IF($AM38="現場管理費積上", $AM38, LEFT($AM38, LEN($AM38) - 2))), IF($AM38="共通仮設費率額","共通仮設費(率分)", IF($AM38="契約保証費","一般管理費(契約保証費)",IF($AM38="工事価格","本工事費計",IF($AM38="工事合計","請負工事費",$AM38))))))),"")</f>
        <v/>
      </c>
      <c r="D38" s="270" t="str">
        <f>IF($AR38=2,IF($AM38="","",$AM38),"")</f>
        <v/>
      </c>
      <c r="E38" s="270" t="str">
        <f>IF($AR38=3,IF($AM38="","",$AM38),"")</f>
        <v/>
      </c>
      <c r="F38" s="270" t="str">
        <f>IF($AR38=4,IF($AM38="","",$AM38),"")</f>
        <v/>
      </c>
      <c r="G38" s="270"/>
      <c r="H38" s="270"/>
      <c r="I38" s="271"/>
      <c r="J38" s="271"/>
      <c r="K38" s="271"/>
      <c r="L38" s="272"/>
      <c r="M38" s="273"/>
      <c r="N38" s="274"/>
      <c r="O38" s="274"/>
      <c r="P38" s="274"/>
      <c r="Q38" s="274"/>
      <c r="R38" s="274"/>
      <c r="S38" s="275"/>
      <c r="T38" s="304"/>
      <c r="U38" s="305"/>
      <c r="V38" s="306"/>
      <c r="W38" s="307"/>
      <c r="X38" s="308"/>
      <c r="Y38" s="307"/>
      <c r="Z38" s="307"/>
      <c r="AA38" s="309"/>
      <c r="AB38" s="310"/>
      <c r="AC38" s="309"/>
      <c r="AD38" s="309"/>
      <c r="AE38" s="309"/>
      <c r="AF38" s="311"/>
      <c r="AG38" s="282" t="str">
        <f>IF(AT38&lt;&gt;"",IF(AT38&lt;&gt;"共通仮設費",AT38,""),"")</f>
        <v/>
      </c>
      <c r="AH38" s="283"/>
      <c r="AI38" s="283"/>
      <c r="AJ38" s="284"/>
      <c r="AL38" s="207"/>
      <c r="AM38" s="203"/>
      <c r="AN38" s="204"/>
      <c r="AO38" s="204"/>
      <c r="AP38" s="204"/>
      <c r="AQ38" s="204"/>
      <c r="AR38" s="204"/>
      <c r="AS38" s="204"/>
      <c r="AT38" s="204"/>
      <c r="AU38" s="204"/>
      <c r="AV38" s="204"/>
      <c r="AW38" s="204"/>
      <c r="AX38" s="204"/>
      <c r="AY38" s="204"/>
      <c r="AZ38" s="204"/>
      <c r="BA38" s="204"/>
      <c r="BB38" s="204"/>
      <c r="BC38" s="204"/>
      <c r="BD38" s="204"/>
      <c r="BE38" s="204"/>
    </row>
    <row r="39" spans="2:57" s="74" customFormat="1" ht="14.1" customHeight="1">
      <c r="B39" s="285"/>
      <c r="C39" s="286"/>
      <c r="D39" s="286"/>
      <c r="E39" s="286"/>
      <c r="F39" s="286"/>
      <c r="G39" s="286"/>
      <c r="H39" s="286"/>
      <c r="I39" s="287"/>
      <c r="J39" s="287"/>
      <c r="K39" s="287"/>
      <c r="L39" s="288"/>
      <c r="M39" s="289"/>
      <c r="N39" s="290"/>
      <c r="O39" s="290"/>
      <c r="P39" s="290"/>
      <c r="Q39" s="290"/>
      <c r="R39" s="290"/>
      <c r="S39" s="291"/>
      <c r="T39" s="387" t="str">
        <f>IF(AL39=0,"",IF(AP39="","",AP39))</f>
        <v/>
      </c>
      <c r="U39" s="388"/>
      <c r="V39" s="389" t="str">
        <f>+IF(AO39="","",IF(AL39=0,"",IF(INT(AO39),INT(AO39))))</f>
        <v/>
      </c>
      <c r="W39" s="390"/>
      <c r="X39" s="292" t="str">
        <f>+IF(AO39="","",IF(AL39=0,"",IF(AO39-INT(AO39),AO39-INT(AO39),".000")))</f>
        <v/>
      </c>
      <c r="Y39" s="389" t="str">
        <f>+IF(AQ39="","",IF(INT(AQ39),INT(AQ39),"0"))</f>
        <v/>
      </c>
      <c r="Z39" s="391"/>
      <c r="AA39" s="391"/>
      <c r="AB39" s="293" t="str">
        <f>+IF(AQ39="","",IF(AQ39-INT(AQ39),AQ39-INT(AQ39),""))</f>
        <v/>
      </c>
      <c r="AC39" s="392" t="str">
        <f>IF(AL39&lt;&gt;0,IF(B38="直接工事費計",$B$3,AL39),"")</f>
        <v/>
      </c>
      <c r="AD39" s="391"/>
      <c r="AE39" s="391"/>
      <c r="AF39" s="393"/>
      <c r="AG39" s="294"/>
      <c r="AH39" s="294"/>
      <c r="AI39" s="294"/>
      <c r="AJ39" s="295"/>
      <c r="AL39" s="207"/>
      <c r="AM39" s="203"/>
      <c r="AN39" s="204"/>
      <c r="AO39" s="204"/>
      <c r="AP39" s="204"/>
      <c r="AQ39" s="204"/>
      <c r="AR39" s="204"/>
      <c r="AS39" s="204"/>
      <c r="AT39" s="204"/>
      <c r="AU39" s="204"/>
      <c r="AV39" s="204"/>
      <c r="AW39" s="204"/>
      <c r="AX39" s="204"/>
      <c r="AY39" s="204"/>
      <c r="AZ39" s="204"/>
      <c r="BA39" s="204"/>
      <c r="BB39" s="204"/>
      <c r="BC39" s="204"/>
      <c r="BD39" s="204"/>
      <c r="BE39" s="204"/>
    </row>
    <row r="40" spans="2:57" s="74" customFormat="1" ht="14.1" customHeight="1">
      <c r="B40" s="257"/>
      <c r="C40" s="258"/>
      <c r="D40" s="258"/>
      <c r="E40" s="258"/>
      <c r="F40" s="258"/>
      <c r="G40" s="258"/>
      <c r="H40" s="258"/>
      <c r="I40" s="258"/>
      <c r="J40" s="258"/>
      <c r="K40" s="258"/>
      <c r="L40" s="259"/>
      <c r="M40" s="260"/>
      <c r="N40" s="261"/>
      <c r="O40" s="261"/>
      <c r="P40" s="261"/>
      <c r="Q40" s="261"/>
      <c r="R40" s="261"/>
      <c r="S40" s="262"/>
      <c r="T40" s="296"/>
      <c r="U40" s="297"/>
      <c r="V40" s="298"/>
      <c r="W40" s="299"/>
      <c r="X40" s="300"/>
      <c r="Y40" s="299"/>
      <c r="Z40" s="299"/>
      <c r="AA40" s="301"/>
      <c r="AB40" s="302"/>
      <c r="AC40" s="301"/>
      <c r="AD40" s="301"/>
      <c r="AE40" s="301"/>
      <c r="AF40" s="303"/>
      <c r="AG40" s="267"/>
      <c r="AH40" s="267"/>
      <c r="AI40" s="267"/>
      <c r="AJ40" s="268"/>
      <c r="AL40" s="207"/>
      <c r="AM40" s="203"/>
      <c r="AN40" s="204"/>
      <c r="AO40" s="204"/>
      <c r="AP40" s="204"/>
      <c r="AQ40" s="204"/>
      <c r="AR40" s="204"/>
      <c r="AS40" s="204"/>
      <c r="AT40" s="204"/>
      <c r="AU40" s="204"/>
      <c r="AV40" s="204"/>
      <c r="AW40" s="204"/>
      <c r="AX40" s="204"/>
      <c r="AY40" s="204"/>
      <c r="AZ40" s="204"/>
      <c r="BA40" s="204"/>
      <c r="BB40" s="204"/>
      <c r="BC40" s="204"/>
      <c r="BD40" s="204"/>
      <c r="BE40" s="204"/>
    </row>
    <row r="41" spans="2:57" s="74" customFormat="1" ht="14.1" customHeight="1">
      <c r="B41" s="269" t="str">
        <f>IF($AR41=0,IF($AM41="共通仮設費","直接工事費計",""),"")</f>
        <v/>
      </c>
      <c r="C41" s="270" t="str">
        <f>IF($AR41=1,IF($AM41="","",IF($AM41="直接工事費","直接工事費計",IF(RIGHT($AM41, 2) = "積上", IF($AM41="一般管理費積上", $AM41, IF($AM41="現場管理費積上", $AM41, LEFT($AM41, LEN($AM41) - 2))), IF($AM41="共通仮設費率額","共通仮設費(率分)", IF($AM41="契約保証費","一般管理費(契約保証費)",IF($AM41="工事価格","本工事費計",IF($AM41="工事合計","請負工事費",$AM41))))))),"")</f>
        <v/>
      </c>
      <c r="D41" s="270" t="str">
        <f>IF($AR41=2,IF($AM41="","",$AM41),"")</f>
        <v/>
      </c>
      <c r="E41" s="270" t="str">
        <f>IF($AR41=3,IF($AM41="","",$AM41),"")</f>
        <v/>
      </c>
      <c r="F41" s="270" t="str">
        <f>IF($AR41=4,IF($AM41="","",$AM41),"")</f>
        <v/>
      </c>
      <c r="G41" s="270"/>
      <c r="H41" s="270"/>
      <c r="I41" s="271"/>
      <c r="J41" s="271"/>
      <c r="K41" s="271"/>
      <c r="L41" s="272"/>
      <c r="M41" s="273"/>
      <c r="N41" s="274"/>
      <c r="O41" s="274"/>
      <c r="P41" s="274"/>
      <c r="Q41" s="274"/>
      <c r="R41" s="274"/>
      <c r="S41" s="275"/>
      <c r="T41" s="304"/>
      <c r="U41" s="305"/>
      <c r="V41" s="306"/>
      <c r="W41" s="307"/>
      <c r="X41" s="308"/>
      <c r="Y41" s="307"/>
      <c r="Z41" s="307"/>
      <c r="AA41" s="309"/>
      <c r="AB41" s="310"/>
      <c r="AC41" s="309"/>
      <c r="AD41" s="309"/>
      <c r="AE41" s="309"/>
      <c r="AF41" s="311"/>
      <c r="AG41" s="282" t="str">
        <f>IF(AT41&lt;&gt;"",IF(AT41&lt;&gt;"共通仮設費",AT41,""),"")</f>
        <v/>
      </c>
      <c r="AH41" s="283"/>
      <c r="AI41" s="283"/>
      <c r="AJ41" s="284"/>
      <c r="AL41" s="207"/>
      <c r="AM41" s="203"/>
      <c r="AN41" s="204"/>
      <c r="AO41" s="204"/>
      <c r="AP41" s="204"/>
      <c r="AQ41" s="204"/>
      <c r="AR41" s="204"/>
      <c r="AS41" s="204"/>
      <c r="AT41" s="204"/>
      <c r="AU41" s="204"/>
      <c r="AV41" s="204"/>
      <c r="AW41" s="204"/>
      <c r="AX41" s="204"/>
      <c r="AY41" s="204"/>
      <c r="AZ41" s="204"/>
      <c r="BA41" s="204"/>
      <c r="BB41" s="204"/>
      <c r="BC41" s="204"/>
      <c r="BD41" s="204"/>
      <c r="BE41" s="204"/>
    </row>
    <row r="42" spans="2:57" s="74" customFormat="1" ht="14.1" customHeight="1">
      <c r="B42" s="285"/>
      <c r="C42" s="286"/>
      <c r="D42" s="286"/>
      <c r="E42" s="286"/>
      <c r="F42" s="286"/>
      <c r="G42" s="286"/>
      <c r="H42" s="286"/>
      <c r="I42" s="287"/>
      <c r="J42" s="287"/>
      <c r="K42" s="287"/>
      <c r="L42" s="288"/>
      <c r="M42" s="289"/>
      <c r="N42" s="290"/>
      <c r="O42" s="290"/>
      <c r="P42" s="290"/>
      <c r="Q42" s="290"/>
      <c r="R42" s="290"/>
      <c r="S42" s="291"/>
      <c r="T42" s="387" t="str">
        <f>IF(AL42=0,"",IF(AP42="","",AP42))</f>
        <v/>
      </c>
      <c r="U42" s="388"/>
      <c r="V42" s="389" t="str">
        <f>+IF(AO42="","",IF(AL42=0,"",IF(INT(AO42),INT(AO42))))</f>
        <v/>
      </c>
      <c r="W42" s="390"/>
      <c r="X42" s="292" t="str">
        <f>+IF(AO42="","",IF(AL42=0,"",IF(AO42-INT(AO42),AO42-INT(AO42),".000")))</f>
        <v/>
      </c>
      <c r="Y42" s="389" t="str">
        <f>+IF(AQ42="","",IF(INT(AQ42),INT(AQ42),"0"))</f>
        <v/>
      </c>
      <c r="Z42" s="391"/>
      <c r="AA42" s="391"/>
      <c r="AB42" s="293" t="str">
        <f>+IF(AQ42="","",IF(AQ42-INT(AQ42),AQ42-INT(AQ42),""))</f>
        <v/>
      </c>
      <c r="AC42" s="392" t="str">
        <f>IF(AL42&lt;&gt;0,IF(B41="直接工事費計",$B$3,AL42),"")</f>
        <v/>
      </c>
      <c r="AD42" s="391"/>
      <c r="AE42" s="391"/>
      <c r="AF42" s="393"/>
      <c r="AG42" s="294"/>
      <c r="AH42" s="294"/>
      <c r="AI42" s="294"/>
      <c r="AJ42" s="295"/>
      <c r="AL42" s="207"/>
      <c r="AM42" s="203"/>
      <c r="AN42" s="204"/>
      <c r="AO42" s="204"/>
      <c r="AP42" s="204"/>
      <c r="AQ42" s="204"/>
      <c r="AR42" s="204"/>
      <c r="AS42" s="204"/>
      <c r="AT42" s="204"/>
      <c r="AU42" s="204"/>
      <c r="AV42" s="204"/>
      <c r="AW42" s="204"/>
      <c r="AX42" s="204"/>
      <c r="AY42" s="204"/>
      <c r="AZ42" s="204"/>
      <c r="BA42" s="204"/>
      <c r="BB42" s="204"/>
      <c r="BC42" s="204"/>
      <c r="BD42" s="204"/>
      <c r="BE42" s="204"/>
    </row>
    <row r="43" spans="2:57" s="74" customFormat="1" ht="14.25" customHeight="1">
      <c r="B43" s="156"/>
      <c r="C43" s="156"/>
      <c r="D43" s="156"/>
      <c r="E43" s="156"/>
      <c r="F43" s="156"/>
      <c r="G43" s="156"/>
      <c r="H43" s="156"/>
      <c r="I43" s="156"/>
      <c r="J43" s="156"/>
      <c r="K43" s="156"/>
      <c r="L43" s="157"/>
      <c r="M43" s="157"/>
      <c r="N43" s="158"/>
      <c r="O43" s="158"/>
      <c r="P43" s="158"/>
      <c r="Q43" s="158"/>
      <c r="R43" s="158"/>
      <c r="S43" s="158"/>
      <c r="T43" s="158"/>
      <c r="U43" s="158"/>
      <c r="V43" s="158"/>
      <c r="W43" s="158"/>
      <c r="X43" s="158"/>
      <c r="Y43" s="158"/>
      <c r="Z43" s="158"/>
      <c r="AA43" s="158"/>
      <c r="AB43" s="158"/>
      <c r="AC43" s="158"/>
      <c r="AD43" s="158"/>
      <c r="AE43" s="158"/>
      <c r="AF43" s="158"/>
      <c r="AG43" s="77"/>
      <c r="AH43" s="77"/>
      <c r="AI43" s="77"/>
      <c r="AJ43" s="77"/>
      <c r="AL43" s="207"/>
      <c r="AM43" s="203"/>
      <c r="AN43" s="204"/>
      <c r="AO43" s="204"/>
      <c r="AP43" s="204"/>
      <c r="AQ43" s="204"/>
      <c r="AR43" s="204"/>
      <c r="AS43" s="204"/>
      <c r="AT43" s="204"/>
      <c r="AU43" s="204"/>
      <c r="AV43" s="204"/>
      <c r="AW43" s="204"/>
      <c r="AX43" s="204"/>
      <c r="AY43" s="204"/>
      <c r="AZ43" s="204"/>
      <c r="BA43" s="204"/>
      <c r="BB43" s="204"/>
      <c r="BC43" s="204"/>
      <c r="BD43" s="204"/>
      <c r="BE43" s="204"/>
    </row>
  </sheetData>
  <mergeCells count="55">
    <mergeCell ref="T6:U6"/>
    <mergeCell ref="AI1:AJ1"/>
    <mergeCell ref="E6:R6"/>
    <mergeCell ref="AG6:AJ6"/>
    <mergeCell ref="AC6:AF6"/>
    <mergeCell ref="Y6:AB6"/>
    <mergeCell ref="V6:X6"/>
    <mergeCell ref="AC9:AF9"/>
    <mergeCell ref="AC12:AF12"/>
    <mergeCell ref="AC15:AF15"/>
    <mergeCell ref="T9:U9"/>
    <mergeCell ref="V9:W9"/>
    <mergeCell ref="Y9:AA9"/>
    <mergeCell ref="T12:U12"/>
    <mergeCell ref="T15:U15"/>
    <mergeCell ref="V12:W12"/>
    <mergeCell ref="V15:W15"/>
    <mergeCell ref="Y12:AA12"/>
    <mergeCell ref="Y15:AA15"/>
    <mergeCell ref="AC18:AF18"/>
    <mergeCell ref="AC21:AF21"/>
    <mergeCell ref="AC24:AF24"/>
    <mergeCell ref="AC27:AF27"/>
    <mergeCell ref="AC42:AF42"/>
    <mergeCell ref="Y42:AA42"/>
    <mergeCell ref="AC30:AF30"/>
    <mergeCell ref="AC33:AF33"/>
    <mergeCell ref="AC36:AF36"/>
    <mergeCell ref="AC39:AF39"/>
    <mergeCell ref="Y36:AA36"/>
    <mergeCell ref="Y39:AA39"/>
    <mergeCell ref="Y18:AA18"/>
    <mergeCell ref="Y21:AA21"/>
    <mergeCell ref="Y24:AA24"/>
    <mergeCell ref="Y30:AA30"/>
    <mergeCell ref="Y33:AA33"/>
    <mergeCell ref="Y27:AA27"/>
    <mergeCell ref="V27:W27"/>
    <mergeCell ref="V30:W30"/>
    <mergeCell ref="V33:W33"/>
    <mergeCell ref="T24:U24"/>
    <mergeCell ref="T27:U27"/>
    <mergeCell ref="T33:U33"/>
    <mergeCell ref="T30:U30"/>
    <mergeCell ref="V18:W18"/>
    <mergeCell ref="V21:W21"/>
    <mergeCell ref="T18:U18"/>
    <mergeCell ref="T21:U21"/>
    <mergeCell ref="V24:W24"/>
    <mergeCell ref="T42:U42"/>
    <mergeCell ref="V36:W36"/>
    <mergeCell ref="V39:W39"/>
    <mergeCell ref="V42:W42"/>
    <mergeCell ref="T39:U39"/>
    <mergeCell ref="T36:U36"/>
  </mergeCells>
  <phoneticPr fontId="2"/>
  <pageMargins left="0" right="0" top="0.59055118110236227" bottom="0" header="0.31496062992125984"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8"/>
  <dimension ref="A1:AJ86"/>
  <sheetViews>
    <sheetView tabSelected="1" topLeftCell="C1" zoomScale="85" zoomScaleNormal="85" zoomScaleSheetLayoutView="75" workbookViewId="0">
      <selection activeCell="O34" sqref="O34"/>
    </sheetView>
  </sheetViews>
  <sheetFormatPr defaultRowHeight="14.25"/>
  <cols>
    <col min="1" max="1" width="3.75" style="70" customWidth="1"/>
    <col min="2" max="2" width="27.375" style="173" customWidth="1"/>
    <col min="3" max="3" width="25.25" style="173" customWidth="1"/>
    <col min="4" max="4" width="12.625" style="173" customWidth="1"/>
    <col min="5" max="5" width="10.5" style="173" customWidth="1"/>
    <col min="6" max="6" width="5.875" style="173" customWidth="1"/>
    <col min="7" max="7" width="13.375" style="173" customWidth="1"/>
    <col min="8" max="8" width="4.75" style="173" customWidth="1"/>
    <col min="9" max="9" width="18.625" style="173" customWidth="1"/>
    <col min="10" max="10" width="0" style="70" hidden="1" customWidth="1"/>
    <col min="11" max="11" width="22.5" style="70" customWidth="1"/>
    <col min="12" max="12" width="0.5" style="70" customWidth="1"/>
    <col min="13" max="13" width="1.5" style="70" customWidth="1"/>
    <col min="14" max="14" width="8.875" style="204" customWidth="1"/>
    <col min="15" max="36" width="9" style="204"/>
    <col min="37" max="16384" width="9" style="70"/>
  </cols>
  <sheetData>
    <row r="1" spans="1:13" ht="14.25" customHeight="1">
      <c r="A1" s="129"/>
      <c r="B1" s="175"/>
      <c r="C1" s="175"/>
      <c r="D1" s="175"/>
      <c r="E1" s="176"/>
      <c r="F1" s="176"/>
      <c r="G1" s="176"/>
      <c r="H1" s="176"/>
      <c r="I1" s="177"/>
      <c r="J1" s="130" t="s">
        <v>275</v>
      </c>
      <c r="K1" s="396" t="s">
        <v>153</v>
      </c>
      <c r="L1" s="396"/>
      <c r="M1" s="153"/>
    </row>
    <row r="2" spans="1:13" ht="3" customHeight="1">
      <c r="A2" s="129"/>
      <c r="B2" s="175"/>
      <c r="C2" s="175"/>
      <c r="D2" s="175"/>
      <c r="E2" s="176"/>
      <c r="F2" s="176"/>
      <c r="G2" s="176"/>
      <c r="H2" s="176"/>
      <c r="I2" s="177"/>
      <c r="J2" s="130"/>
      <c r="K2" s="130"/>
      <c r="L2" s="131"/>
      <c r="M2" s="129"/>
    </row>
    <row r="3" spans="1:13" ht="12" customHeight="1">
      <c r="A3" s="129"/>
      <c r="B3" s="178" t="s">
        <v>287</v>
      </c>
      <c r="C3" s="244"/>
      <c r="D3" s="244"/>
      <c r="E3" s="245"/>
      <c r="F3" s="245"/>
      <c r="G3" s="245"/>
      <c r="H3" s="245"/>
      <c r="I3" s="245"/>
      <c r="J3" s="246" t="s">
        <v>242</v>
      </c>
      <c r="K3" s="247"/>
      <c r="L3" s="195"/>
      <c r="M3" s="129"/>
    </row>
    <row r="4" spans="1:13" ht="13.5" customHeight="1">
      <c r="A4" s="129"/>
      <c r="B4" s="254" t="s">
        <v>383</v>
      </c>
      <c r="C4" s="248"/>
      <c r="D4" s="248"/>
      <c r="E4" s="249"/>
      <c r="F4" s="249"/>
      <c r="G4" s="249"/>
      <c r="H4" s="249"/>
      <c r="I4" s="249"/>
      <c r="J4" s="215" t="s">
        <v>243</v>
      </c>
      <c r="K4" s="250"/>
      <c r="L4" s="197"/>
      <c r="M4" s="129"/>
    </row>
    <row r="5" spans="1:13" ht="12" customHeight="1">
      <c r="A5" s="129"/>
      <c r="B5" s="253"/>
      <c r="C5" s="251"/>
      <c r="D5" s="251"/>
      <c r="E5" s="251"/>
      <c r="F5" s="251"/>
      <c r="G5" s="252"/>
      <c r="H5" s="252"/>
      <c r="I5" s="251"/>
      <c r="J5" s="251" t="s">
        <v>384</v>
      </c>
      <c r="K5" s="250"/>
      <c r="L5" s="197"/>
      <c r="M5" s="129"/>
    </row>
    <row r="6" spans="1:13" ht="14.25" customHeight="1">
      <c r="A6" s="129"/>
      <c r="B6" s="413" t="s">
        <v>276</v>
      </c>
      <c r="C6" s="414"/>
      <c r="D6" s="148" t="s">
        <v>288</v>
      </c>
      <c r="E6" s="411" t="s">
        <v>289</v>
      </c>
      <c r="F6" s="412"/>
      <c r="G6" s="411" t="s">
        <v>290</v>
      </c>
      <c r="H6" s="412"/>
      <c r="I6" s="187" t="s">
        <v>277</v>
      </c>
      <c r="J6" s="209"/>
      <c r="K6" s="210" t="s">
        <v>278</v>
      </c>
      <c r="L6" s="211"/>
      <c r="M6" s="132"/>
    </row>
    <row r="7" spans="1:13" ht="14.25" customHeight="1">
      <c r="A7" s="129"/>
      <c r="B7" s="418"/>
      <c r="C7" s="421"/>
      <c r="D7" s="224"/>
      <c r="E7" s="225" t="str">
        <f>+IF(O7="","",IF(O7&gt;0,INT(O7),IF(O7&lt;=-1,ROUNDDOWN(O7,0),IF(O7=0,"","-0"))))</f>
        <v/>
      </c>
      <c r="F7" s="337" t="str">
        <f>+IF(OR(O7="",R7=0),"",R7)</f>
        <v/>
      </c>
      <c r="G7" s="226" t="str">
        <f t="shared" ref="G7:G21" si="0">+IF(OR(P7="",D7="式"),"",IF(INT(P7),INT(P7),"0"))</f>
        <v/>
      </c>
      <c r="H7" s="227" t="str">
        <f t="shared" ref="H7:H21" si="1">+IF(OR(P7="",D7="式"),"",IF(P7-INT(P7),P7-INT(P7),""))</f>
        <v/>
      </c>
      <c r="I7" s="424" t="str">
        <f>IF(O7="","",O7*P7)</f>
        <v/>
      </c>
      <c r="J7" s="228"/>
      <c r="K7" s="229"/>
      <c r="L7" s="190"/>
      <c r="M7" s="129"/>
    </row>
    <row r="8" spans="1:13" ht="14.25" customHeight="1">
      <c r="A8" s="129"/>
      <c r="B8" s="415"/>
      <c r="C8" s="422"/>
      <c r="D8" s="230"/>
      <c r="E8" s="339" t="str">
        <f>+IF(O8="","",IF(O8&gt;0,INT(O8),IF(O8&lt;=-1,ROUNDDOWN(O8,0),IF(O8=0,"","-0"))))</f>
        <v/>
      </c>
      <c r="F8" s="340" t="str">
        <f t="shared" ref="F8:F10" si="2">+IF(OR(O8="",R8=0),"",R8)</f>
        <v/>
      </c>
      <c r="G8" s="231" t="str">
        <f t="shared" si="0"/>
        <v/>
      </c>
      <c r="H8" s="232" t="str">
        <f t="shared" si="1"/>
        <v/>
      </c>
      <c r="I8" s="425" t="str">
        <f t="shared" ref="I8:I42" si="3">IF(O8="","",O8*P8)</f>
        <v/>
      </c>
      <c r="J8" s="233"/>
      <c r="K8" s="229" t="s">
        <v>244</v>
      </c>
      <c r="L8" s="192"/>
      <c r="M8" s="129"/>
    </row>
    <row r="9" spans="1:13" ht="14.25" customHeight="1">
      <c r="A9" s="129"/>
      <c r="B9" s="417"/>
      <c r="C9" s="423"/>
      <c r="D9" s="234"/>
      <c r="E9" s="235" t="str">
        <f>+IF(O9="","",IF(O9&gt;0,INT(O9),IF(O9&lt;=-1,ROUNDDOWN(O9,0),IF(O9=0,"","-0"))))</f>
        <v/>
      </c>
      <c r="F9" s="338" t="str">
        <f t="shared" si="2"/>
        <v/>
      </c>
      <c r="G9" s="236" t="str">
        <f t="shared" si="0"/>
        <v/>
      </c>
      <c r="H9" s="237" t="str">
        <f t="shared" si="1"/>
        <v/>
      </c>
      <c r="I9" s="426" t="str">
        <f t="shared" si="3"/>
        <v/>
      </c>
      <c r="J9" s="238"/>
      <c r="K9" s="239" t="s">
        <v>244</v>
      </c>
      <c r="L9" s="191"/>
      <c r="M9" s="129"/>
    </row>
    <row r="10" spans="1:13" ht="14.25" customHeight="1">
      <c r="A10" s="129"/>
      <c r="B10" s="418"/>
      <c r="C10" s="419"/>
      <c r="D10" s="224"/>
      <c r="E10" s="225" t="str">
        <f t="shared" ref="E10:E42" si="4">+IF(O10="","",IF(O10&gt;0,INT(O10),IF(O10&lt;=-1,ROUNDDOWN(O10,0),IF(O10=0,"","-0"))))</f>
        <v/>
      </c>
      <c r="F10" s="337" t="str">
        <f t="shared" si="2"/>
        <v/>
      </c>
      <c r="G10" s="226" t="str">
        <f t="shared" si="0"/>
        <v/>
      </c>
      <c r="H10" s="227" t="str">
        <f t="shared" si="1"/>
        <v/>
      </c>
      <c r="I10" s="424" t="str">
        <f t="shared" si="3"/>
        <v/>
      </c>
      <c r="J10" s="240"/>
      <c r="K10" s="241" t="s">
        <v>244</v>
      </c>
      <c r="L10" s="189"/>
      <c r="M10" s="129"/>
    </row>
    <row r="11" spans="1:13" ht="14.25" customHeight="1">
      <c r="A11" s="129"/>
      <c r="B11" s="415"/>
      <c r="C11" s="416"/>
      <c r="D11" s="230"/>
      <c r="E11" s="339" t="str">
        <f t="shared" si="4"/>
        <v/>
      </c>
      <c r="F11" s="340" t="str">
        <f t="shared" ref="F11:F42" si="5">+IF(OR(O11="",R11=0),"",R11)</f>
        <v/>
      </c>
      <c r="G11" s="231" t="str">
        <f t="shared" si="0"/>
        <v/>
      </c>
      <c r="H11" s="232" t="str">
        <f t="shared" si="1"/>
        <v/>
      </c>
      <c r="I11" s="425" t="str">
        <f t="shared" si="3"/>
        <v/>
      </c>
      <c r="J11" s="242"/>
      <c r="K11" s="229" t="s">
        <v>244</v>
      </c>
      <c r="L11" s="190"/>
      <c r="M11" s="129"/>
    </row>
    <row r="12" spans="1:13" ht="14.25" customHeight="1">
      <c r="A12" s="129"/>
      <c r="B12" s="417"/>
      <c r="C12" s="417"/>
      <c r="D12" s="234"/>
      <c r="E12" s="235" t="str">
        <f t="shared" si="4"/>
        <v/>
      </c>
      <c r="F12" s="338" t="str">
        <f t="shared" si="5"/>
        <v/>
      </c>
      <c r="G12" s="236" t="str">
        <f t="shared" si="0"/>
        <v/>
      </c>
      <c r="H12" s="237" t="str">
        <f t="shared" si="1"/>
        <v/>
      </c>
      <c r="I12" s="426" t="str">
        <f t="shared" si="3"/>
        <v/>
      </c>
      <c r="J12" s="243"/>
      <c r="K12" s="239" t="s">
        <v>244</v>
      </c>
      <c r="L12" s="191"/>
      <c r="M12" s="129"/>
    </row>
    <row r="13" spans="1:13" ht="14.25" customHeight="1">
      <c r="A13" s="129"/>
      <c r="B13" s="418"/>
      <c r="C13" s="419"/>
      <c r="D13" s="224"/>
      <c r="E13" s="225" t="str">
        <f t="shared" si="4"/>
        <v/>
      </c>
      <c r="F13" s="337" t="str">
        <f t="shared" si="5"/>
        <v/>
      </c>
      <c r="G13" s="226" t="str">
        <f t="shared" si="0"/>
        <v/>
      </c>
      <c r="H13" s="227" t="str">
        <f t="shared" si="1"/>
        <v/>
      </c>
      <c r="I13" s="424" t="str">
        <f t="shared" si="3"/>
        <v/>
      </c>
      <c r="J13" s="240"/>
      <c r="K13" s="241"/>
      <c r="L13" s="189"/>
      <c r="M13" s="129"/>
    </row>
    <row r="14" spans="1:13" ht="14.25" customHeight="1">
      <c r="A14" s="129"/>
      <c r="B14" s="415"/>
      <c r="C14" s="416"/>
      <c r="D14" s="230"/>
      <c r="E14" s="339" t="str">
        <f t="shared" si="4"/>
        <v/>
      </c>
      <c r="F14" s="340" t="str">
        <f t="shared" si="5"/>
        <v/>
      </c>
      <c r="G14" s="231" t="str">
        <f t="shared" si="0"/>
        <v/>
      </c>
      <c r="H14" s="232" t="str">
        <f t="shared" si="1"/>
        <v/>
      </c>
      <c r="I14" s="425" t="str">
        <f t="shared" si="3"/>
        <v/>
      </c>
      <c r="J14" s="242"/>
      <c r="K14" s="229"/>
      <c r="L14" s="192"/>
      <c r="M14" s="129"/>
    </row>
    <row r="15" spans="1:13" ht="14.25" customHeight="1">
      <c r="A15" s="129"/>
      <c r="B15" s="417"/>
      <c r="C15" s="417"/>
      <c r="D15" s="234"/>
      <c r="E15" s="235" t="str">
        <f t="shared" si="4"/>
        <v/>
      </c>
      <c r="F15" s="338" t="str">
        <f t="shared" si="5"/>
        <v/>
      </c>
      <c r="G15" s="236" t="str">
        <f t="shared" si="0"/>
        <v/>
      </c>
      <c r="H15" s="237" t="str">
        <f t="shared" si="1"/>
        <v/>
      </c>
      <c r="I15" s="426" t="str">
        <f t="shared" si="3"/>
        <v/>
      </c>
      <c r="J15" s="243"/>
      <c r="K15" s="239"/>
      <c r="L15" s="191"/>
      <c r="M15" s="129"/>
    </row>
    <row r="16" spans="1:13" ht="14.25" customHeight="1">
      <c r="A16" s="129"/>
      <c r="B16" s="418"/>
      <c r="C16" s="419"/>
      <c r="D16" s="224"/>
      <c r="E16" s="225" t="str">
        <f t="shared" si="4"/>
        <v/>
      </c>
      <c r="F16" s="337" t="str">
        <f t="shared" si="5"/>
        <v/>
      </c>
      <c r="G16" s="226" t="str">
        <f t="shared" si="0"/>
        <v/>
      </c>
      <c r="H16" s="227" t="str">
        <f t="shared" si="1"/>
        <v/>
      </c>
      <c r="I16" s="424" t="str">
        <f t="shared" si="3"/>
        <v/>
      </c>
      <c r="J16" s="240"/>
      <c r="K16" s="241"/>
      <c r="L16" s="189"/>
      <c r="M16" s="129"/>
    </row>
    <row r="17" spans="1:13" ht="14.25" customHeight="1">
      <c r="A17" s="129"/>
      <c r="B17" s="415"/>
      <c r="C17" s="416"/>
      <c r="D17" s="230"/>
      <c r="E17" s="339" t="str">
        <f t="shared" si="4"/>
        <v/>
      </c>
      <c r="F17" s="340" t="str">
        <f t="shared" si="5"/>
        <v/>
      </c>
      <c r="G17" s="231" t="str">
        <f t="shared" si="0"/>
        <v/>
      </c>
      <c r="H17" s="232" t="str">
        <f t="shared" si="1"/>
        <v/>
      </c>
      <c r="I17" s="425" t="str">
        <f t="shared" si="3"/>
        <v/>
      </c>
      <c r="J17" s="242"/>
      <c r="K17" s="229"/>
      <c r="L17" s="192"/>
      <c r="M17" s="129"/>
    </row>
    <row r="18" spans="1:13" ht="14.25" customHeight="1">
      <c r="A18" s="129"/>
      <c r="B18" s="417"/>
      <c r="C18" s="417"/>
      <c r="D18" s="234"/>
      <c r="E18" s="235" t="str">
        <f t="shared" si="4"/>
        <v/>
      </c>
      <c r="F18" s="338" t="str">
        <f t="shared" si="5"/>
        <v/>
      </c>
      <c r="G18" s="236" t="str">
        <f t="shared" si="0"/>
        <v/>
      </c>
      <c r="H18" s="237" t="str">
        <f t="shared" si="1"/>
        <v/>
      </c>
      <c r="I18" s="426" t="str">
        <f t="shared" si="3"/>
        <v/>
      </c>
      <c r="J18" s="243"/>
      <c r="K18" s="239"/>
      <c r="L18" s="191"/>
      <c r="M18" s="129"/>
    </row>
    <row r="19" spans="1:13" ht="14.25" customHeight="1">
      <c r="A19" s="129"/>
      <c r="B19" s="418"/>
      <c r="C19" s="419"/>
      <c r="D19" s="224"/>
      <c r="E19" s="225" t="str">
        <f t="shared" si="4"/>
        <v/>
      </c>
      <c r="F19" s="337" t="str">
        <f t="shared" si="5"/>
        <v/>
      </c>
      <c r="G19" s="226" t="str">
        <f t="shared" si="0"/>
        <v/>
      </c>
      <c r="H19" s="227" t="str">
        <f t="shared" si="1"/>
        <v/>
      </c>
      <c r="I19" s="424" t="str">
        <f t="shared" si="3"/>
        <v/>
      </c>
      <c r="J19" s="240"/>
      <c r="K19" s="241"/>
      <c r="L19" s="189"/>
      <c r="M19" s="129"/>
    </row>
    <row r="20" spans="1:13" ht="14.25" customHeight="1">
      <c r="A20" s="129"/>
      <c r="B20" s="415"/>
      <c r="C20" s="416"/>
      <c r="D20" s="230"/>
      <c r="E20" s="339" t="str">
        <f t="shared" si="4"/>
        <v/>
      </c>
      <c r="F20" s="340" t="str">
        <f t="shared" si="5"/>
        <v/>
      </c>
      <c r="G20" s="231" t="str">
        <f t="shared" si="0"/>
        <v/>
      </c>
      <c r="H20" s="232" t="str">
        <f t="shared" si="1"/>
        <v/>
      </c>
      <c r="I20" s="425" t="str">
        <f t="shared" si="3"/>
        <v/>
      </c>
      <c r="J20" s="242"/>
      <c r="K20" s="229"/>
      <c r="L20" s="192"/>
      <c r="M20" s="129"/>
    </row>
    <row r="21" spans="1:13" ht="14.25" customHeight="1">
      <c r="A21" s="129"/>
      <c r="B21" s="417"/>
      <c r="C21" s="417"/>
      <c r="D21" s="234"/>
      <c r="E21" s="235" t="str">
        <f t="shared" si="4"/>
        <v/>
      </c>
      <c r="F21" s="338" t="str">
        <f t="shared" si="5"/>
        <v/>
      </c>
      <c r="G21" s="236" t="str">
        <f t="shared" si="0"/>
        <v/>
      </c>
      <c r="H21" s="237" t="str">
        <f t="shared" si="1"/>
        <v/>
      </c>
      <c r="I21" s="426" t="str">
        <f t="shared" si="3"/>
        <v/>
      </c>
      <c r="J21" s="243"/>
      <c r="K21" s="239"/>
      <c r="L21" s="191"/>
      <c r="M21" s="129"/>
    </row>
    <row r="22" spans="1:13" ht="14.25" customHeight="1">
      <c r="A22" s="129"/>
      <c r="B22" s="418"/>
      <c r="C22" s="419"/>
      <c r="D22" s="224"/>
      <c r="E22" s="225" t="str">
        <f t="shared" si="4"/>
        <v/>
      </c>
      <c r="F22" s="337" t="str">
        <f t="shared" si="5"/>
        <v/>
      </c>
      <c r="G22" s="226" t="str">
        <f t="shared" ref="G22:G36" si="6">+IF(OR(P22="",D22="式"),"",IF(INT(P22),INT(P22),"0"))</f>
        <v/>
      </c>
      <c r="H22" s="227" t="str">
        <f t="shared" ref="H22:H36" si="7">+IF(OR(P22="",D22="式"),"",IF(P22-INT(P22),P22-INT(P22),""))</f>
        <v/>
      </c>
      <c r="I22" s="424" t="str">
        <f t="shared" si="3"/>
        <v/>
      </c>
      <c r="J22" s="240"/>
      <c r="K22" s="241"/>
      <c r="L22" s="189"/>
      <c r="M22" s="129"/>
    </row>
    <row r="23" spans="1:13" ht="14.25" customHeight="1">
      <c r="A23" s="129"/>
      <c r="B23" s="415"/>
      <c r="C23" s="416"/>
      <c r="D23" s="230"/>
      <c r="E23" s="339" t="str">
        <f t="shared" si="4"/>
        <v/>
      </c>
      <c r="F23" s="340" t="str">
        <f t="shared" si="5"/>
        <v/>
      </c>
      <c r="G23" s="231" t="str">
        <f t="shared" si="6"/>
        <v/>
      </c>
      <c r="H23" s="232" t="str">
        <f t="shared" si="7"/>
        <v/>
      </c>
      <c r="I23" s="425" t="str">
        <f t="shared" si="3"/>
        <v/>
      </c>
      <c r="J23" s="242"/>
      <c r="K23" s="229"/>
      <c r="L23" s="192"/>
      <c r="M23" s="129"/>
    </row>
    <row r="24" spans="1:13" ht="14.25" customHeight="1">
      <c r="A24" s="129"/>
      <c r="B24" s="417"/>
      <c r="C24" s="417"/>
      <c r="D24" s="234"/>
      <c r="E24" s="235" t="str">
        <f t="shared" si="4"/>
        <v/>
      </c>
      <c r="F24" s="338" t="str">
        <f t="shared" si="5"/>
        <v/>
      </c>
      <c r="G24" s="236" t="str">
        <f t="shared" si="6"/>
        <v/>
      </c>
      <c r="H24" s="237" t="str">
        <f t="shared" si="7"/>
        <v/>
      </c>
      <c r="I24" s="426" t="str">
        <f t="shared" si="3"/>
        <v/>
      </c>
      <c r="J24" s="243"/>
      <c r="K24" s="239"/>
      <c r="L24" s="191"/>
      <c r="M24" s="129"/>
    </row>
    <row r="25" spans="1:13" ht="14.25" customHeight="1">
      <c r="A25" s="129"/>
      <c r="B25" s="418"/>
      <c r="C25" s="419"/>
      <c r="D25" s="224"/>
      <c r="E25" s="225" t="str">
        <f t="shared" si="4"/>
        <v/>
      </c>
      <c r="F25" s="337" t="str">
        <f t="shared" si="5"/>
        <v/>
      </c>
      <c r="G25" s="226" t="str">
        <f t="shared" si="6"/>
        <v/>
      </c>
      <c r="H25" s="227" t="str">
        <f t="shared" si="7"/>
        <v/>
      </c>
      <c r="I25" s="424" t="str">
        <f t="shared" si="3"/>
        <v/>
      </c>
      <c r="J25" s="240"/>
      <c r="K25" s="241"/>
      <c r="L25" s="189"/>
      <c r="M25" s="129"/>
    </row>
    <row r="26" spans="1:13" ht="14.25" customHeight="1">
      <c r="A26" s="129"/>
      <c r="B26" s="415"/>
      <c r="C26" s="416"/>
      <c r="D26" s="230"/>
      <c r="E26" s="339" t="str">
        <f t="shared" si="4"/>
        <v/>
      </c>
      <c r="F26" s="340" t="str">
        <f t="shared" si="5"/>
        <v/>
      </c>
      <c r="G26" s="231" t="str">
        <f t="shared" si="6"/>
        <v/>
      </c>
      <c r="H26" s="232" t="str">
        <f t="shared" si="7"/>
        <v/>
      </c>
      <c r="I26" s="425" t="str">
        <f t="shared" si="3"/>
        <v/>
      </c>
      <c r="J26" s="242"/>
      <c r="K26" s="229"/>
      <c r="L26" s="192"/>
      <c r="M26" s="129"/>
    </row>
    <row r="27" spans="1:13" ht="14.25" customHeight="1">
      <c r="A27" s="129"/>
      <c r="B27" s="417"/>
      <c r="C27" s="417"/>
      <c r="D27" s="234"/>
      <c r="E27" s="235" t="str">
        <f t="shared" si="4"/>
        <v/>
      </c>
      <c r="F27" s="338" t="str">
        <f t="shared" si="5"/>
        <v/>
      </c>
      <c r="G27" s="236" t="str">
        <f t="shared" si="6"/>
        <v/>
      </c>
      <c r="H27" s="237" t="str">
        <f t="shared" si="7"/>
        <v/>
      </c>
      <c r="I27" s="426" t="str">
        <f t="shared" si="3"/>
        <v/>
      </c>
      <c r="J27" s="243"/>
      <c r="K27" s="239"/>
      <c r="L27" s="191"/>
      <c r="M27" s="129"/>
    </row>
    <row r="28" spans="1:13" ht="14.25" customHeight="1">
      <c r="A28" s="129"/>
      <c r="B28" s="418"/>
      <c r="C28" s="419"/>
      <c r="D28" s="224"/>
      <c r="E28" s="225" t="str">
        <f t="shared" si="4"/>
        <v/>
      </c>
      <c r="F28" s="337" t="str">
        <f t="shared" si="5"/>
        <v/>
      </c>
      <c r="G28" s="226" t="str">
        <f t="shared" si="6"/>
        <v/>
      </c>
      <c r="H28" s="227" t="str">
        <f t="shared" si="7"/>
        <v/>
      </c>
      <c r="I28" s="424" t="str">
        <f t="shared" si="3"/>
        <v/>
      </c>
      <c r="J28" s="240"/>
      <c r="K28" s="241"/>
      <c r="L28" s="189"/>
      <c r="M28" s="129"/>
    </row>
    <row r="29" spans="1:13" ht="14.25" customHeight="1">
      <c r="A29" s="129"/>
      <c r="B29" s="415"/>
      <c r="C29" s="416"/>
      <c r="D29" s="230"/>
      <c r="E29" s="339" t="str">
        <f t="shared" si="4"/>
        <v/>
      </c>
      <c r="F29" s="340" t="str">
        <f t="shared" si="5"/>
        <v/>
      </c>
      <c r="G29" s="231" t="str">
        <f t="shared" si="6"/>
        <v/>
      </c>
      <c r="H29" s="232" t="str">
        <f t="shared" si="7"/>
        <v/>
      </c>
      <c r="I29" s="425" t="str">
        <f t="shared" si="3"/>
        <v/>
      </c>
      <c r="J29" s="242"/>
      <c r="K29" s="229"/>
      <c r="L29" s="192"/>
      <c r="M29" s="129"/>
    </row>
    <row r="30" spans="1:13" ht="14.25" customHeight="1">
      <c r="A30" s="129"/>
      <c r="B30" s="417"/>
      <c r="C30" s="417"/>
      <c r="D30" s="234"/>
      <c r="E30" s="235" t="str">
        <f t="shared" si="4"/>
        <v/>
      </c>
      <c r="F30" s="338" t="str">
        <f t="shared" si="5"/>
        <v/>
      </c>
      <c r="G30" s="236" t="str">
        <f t="shared" si="6"/>
        <v/>
      </c>
      <c r="H30" s="237" t="str">
        <f t="shared" si="7"/>
        <v/>
      </c>
      <c r="I30" s="426" t="str">
        <f t="shared" si="3"/>
        <v/>
      </c>
      <c r="J30" s="243"/>
      <c r="K30" s="239"/>
      <c r="L30" s="191"/>
      <c r="M30" s="129"/>
    </row>
    <row r="31" spans="1:13" ht="14.25" customHeight="1">
      <c r="A31" s="129"/>
      <c r="B31" s="418"/>
      <c r="C31" s="419"/>
      <c r="D31" s="224"/>
      <c r="E31" s="225" t="str">
        <f t="shared" si="4"/>
        <v/>
      </c>
      <c r="F31" s="337" t="str">
        <f t="shared" si="5"/>
        <v/>
      </c>
      <c r="G31" s="226" t="str">
        <f t="shared" si="6"/>
        <v/>
      </c>
      <c r="H31" s="227" t="str">
        <f t="shared" si="7"/>
        <v/>
      </c>
      <c r="I31" s="424" t="str">
        <f t="shared" si="3"/>
        <v/>
      </c>
      <c r="J31" s="240"/>
      <c r="K31" s="241"/>
      <c r="L31" s="189"/>
      <c r="M31" s="129"/>
    </row>
    <row r="32" spans="1:13" ht="14.25" customHeight="1">
      <c r="A32" s="129"/>
      <c r="B32" s="415"/>
      <c r="C32" s="416"/>
      <c r="D32" s="230"/>
      <c r="E32" s="339" t="str">
        <f t="shared" si="4"/>
        <v/>
      </c>
      <c r="F32" s="340" t="str">
        <f t="shared" si="5"/>
        <v/>
      </c>
      <c r="G32" s="231" t="str">
        <f t="shared" si="6"/>
        <v/>
      </c>
      <c r="H32" s="232" t="str">
        <f t="shared" si="7"/>
        <v/>
      </c>
      <c r="I32" s="425" t="str">
        <f t="shared" si="3"/>
        <v/>
      </c>
      <c r="J32" s="242"/>
      <c r="K32" s="229"/>
      <c r="L32" s="192"/>
      <c r="M32" s="129"/>
    </row>
    <row r="33" spans="1:36" ht="14.25" customHeight="1">
      <c r="A33" s="129"/>
      <c r="B33" s="417"/>
      <c r="C33" s="417"/>
      <c r="D33" s="234"/>
      <c r="E33" s="235" t="str">
        <f t="shared" si="4"/>
        <v/>
      </c>
      <c r="F33" s="338" t="str">
        <f t="shared" si="5"/>
        <v/>
      </c>
      <c r="G33" s="236" t="str">
        <f t="shared" si="6"/>
        <v/>
      </c>
      <c r="H33" s="237" t="str">
        <f t="shared" si="7"/>
        <v/>
      </c>
      <c r="I33" s="426" t="str">
        <f t="shared" si="3"/>
        <v/>
      </c>
      <c r="J33" s="243"/>
      <c r="K33" s="239"/>
      <c r="L33" s="191"/>
      <c r="M33" s="129"/>
    </row>
    <row r="34" spans="1:36" ht="14.25" customHeight="1">
      <c r="A34" s="129"/>
      <c r="B34" s="418"/>
      <c r="C34" s="419"/>
      <c r="D34" s="224"/>
      <c r="E34" s="225" t="str">
        <f t="shared" si="4"/>
        <v/>
      </c>
      <c r="F34" s="337" t="str">
        <f t="shared" si="5"/>
        <v/>
      </c>
      <c r="G34" s="226" t="str">
        <f t="shared" si="6"/>
        <v/>
      </c>
      <c r="H34" s="227" t="str">
        <f t="shared" si="7"/>
        <v/>
      </c>
      <c r="I34" s="424" t="str">
        <f t="shared" si="3"/>
        <v/>
      </c>
      <c r="J34" s="240"/>
      <c r="K34" s="241"/>
      <c r="L34" s="189"/>
      <c r="M34" s="129"/>
    </row>
    <row r="35" spans="1:36" ht="14.25" customHeight="1">
      <c r="A35" s="129"/>
      <c r="B35" s="415"/>
      <c r="C35" s="416"/>
      <c r="D35" s="230"/>
      <c r="E35" s="339" t="str">
        <f t="shared" si="4"/>
        <v/>
      </c>
      <c r="F35" s="340" t="str">
        <f t="shared" si="5"/>
        <v/>
      </c>
      <c r="G35" s="231" t="str">
        <f t="shared" si="6"/>
        <v/>
      </c>
      <c r="H35" s="232" t="str">
        <f t="shared" si="7"/>
        <v/>
      </c>
      <c r="I35" s="425" t="str">
        <f t="shared" si="3"/>
        <v/>
      </c>
      <c r="J35" s="242"/>
      <c r="K35" s="229"/>
      <c r="L35" s="192"/>
      <c r="M35" s="129"/>
    </row>
    <row r="36" spans="1:36" ht="14.25" customHeight="1">
      <c r="A36" s="129"/>
      <c r="B36" s="417"/>
      <c r="C36" s="417"/>
      <c r="D36" s="234"/>
      <c r="E36" s="235" t="str">
        <f t="shared" si="4"/>
        <v/>
      </c>
      <c r="F36" s="338" t="str">
        <f t="shared" si="5"/>
        <v/>
      </c>
      <c r="G36" s="236" t="str">
        <f t="shared" si="6"/>
        <v/>
      </c>
      <c r="H36" s="237" t="str">
        <f t="shared" si="7"/>
        <v/>
      </c>
      <c r="I36" s="426" t="str">
        <f t="shared" si="3"/>
        <v/>
      </c>
      <c r="J36" s="243"/>
      <c r="K36" s="239"/>
      <c r="L36" s="191"/>
      <c r="M36" s="129"/>
    </row>
    <row r="37" spans="1:36" ht="14.25" customHeight="1">
      <c r="A37" s="129"/>
      <c r="B37" s="418"/>
      <c r="C37" s="419"/>
      <c r="D37" s="224"/>
      <c r="E37" s="225" t="str">
        <f t="shared" si="4"/>
        <v/>
      </c>
      <c r="F37" s="337" t="str">
        <f t="shared" si="5"/>
        <v/>
      </c>
      <c r="G37" s="226" t="str">
        <f t="shared" ref="G37:G42" si="8">+IF(OR(P37="",D37="式"),"",IF(INT(P37),INT(P37),"0"))</f>
        <v/>
      </c>
      <c r="H37" s="227" t="str">
        <f t="shared" ref="H37:H42" si="9">+IF(OR(P37="",D37="式"),"",IF(P37-INT(P37),P37-INT(P37),""))</f>
        <v/>
      </c>
      <c r="I37" s="424" t="str">
        <f t="shared" si="3"/>
        <v/>
      </c>
      <c r="J37" s="240"/>
      <c r="K37" s="241"/>
      <c r="L37" s="189"/>
      <c r="M37" s="129"/>
    </row>
    <row r="38" spans="1:36" ht="14.25" customHeight="1">
      <c r="A38" s="129"/>
      <c r="B38" s="415"/>
      <c r="C38" s="416"/>
      <c r="D38" s="230"/>
      <c r="E38" s="339" t="str">
        <f t="shared" si="4"/>
        <v/>
      </c>
      <c r="F38" s="340" t="str">
        <f t="shared" si="5"/>
        <v/>
      </c>
      <c r="G38" s="231" t="str">
        <f t="shared" si="8"/>
        <v/>
      </c>
      <c r="H38" s="232" t="str">
        <f t="shared" si="9"/>
        <v/>
      </c>
      <c r="I38" s="425" t="str">
        <f t="shared" si="3"/>
        <v/>
      </c>
      <c r="J38" s="242"/>
      <c r="K38" s="229"/>
      <c r="L38" s="192"/>
      <c r="M38" s="129"/>
    </row>
    <row r="39" spans="1:36" ht="14.25" customHeight="1">
      <c r="A39" s="129"/>
      <c r="B39" s="417"/>
      <c r="C39" s="417"/>
      <c r="D39" s="234"/>
      <c r="E39" s="235" t="str">
        <f t="shared" si="4"/>
        <v/>
      </c>
      <c r="F39" s="338" t="str">
        <f t="shared" si="5"/>
        <v/>
      </c>
      <c r="G39" s="236" t="str">
        <f t="shared" si="8"/>
        <v/>
      </c>
      <c r="H39" s="237" t="str">
        <f t="shared" si="9"/>
        <v/>
      </c>
      <c r="I39" s="426" t="str">
        <f t="shared" si="3"/>
        <v/>
      </c>
      <c r="J39" s="243"/>
      <c r="K39" s="239"/>
      <c r="L39" s="191"/>
      <c r="M39" s="129"/>
    </row>
    <row r="40" spans="1:36" ht="14.25" customHeight="1">
      <c r="A40" s="129"/>
      <c r="B40" s="418"/>
      <c r="C40" s="419"/>
      <c r="D40" s="230"/>
      <c r="E40" s="225" t="str">
        <f t="shared" si="4"/>
        <v/>
      </c>
      <c r="F40" s="337" t="str">
        <f t="shared" si="5"/>
        <v/>
      </c>
      <c r="G40" s="226" t="str">
        <f t="shared" si="8"/>
        <v/>
      </c>
      <c r="H40" s="227" t="str">
        <f t="shared" si="9"/>
        <v/>
      </c>
      <c r="I40" s="424" t="str">
        <f t="shared" si="3"/>
        <v/>
      </c>
      <c r="J40" s="242"/>
      <c r="K40" s="229"/>
      <c r="L40" s="190"/>
      <c r="M40" s="129"/>
    </row>
    <row r="41" spans="1:36" ht="14.25" customHeight="1">
      <c r="A41" s="129"/>
      <c r="B41" s="415"/>
      <c r="C41" s="416"/>
      <c r="D41" s="230"/>
      <c r="E41" s="339" t="str">
        <f t="shared" si="4"/>
        <v/>
      </c>
      <c r="F41" s="340" t="str">
        <f t="shared" si="5"/>
        <v/>
      </c>
      <c r="G41" s="231" t="str">
        <f t="shared" si="8"/>
        <v/>
      </c>
      <c r="H41" s="232" t="str">
        <f t="shared" si="9"/>
        <v/>
      </c>
      <c r="I41" s="425" t="str">
        <f t="shared" si="3"/>
        <v/>
      </c>
      <c r="J41" s="242"/>
      <c r="K41" s="229"/>
      <c r="L41" s="192"/>
      <c r="M41" s="129"/>
    </row>
    <row r="42" spans="1:36" ht="14.25" customHeight="1">
      <c r="B42" s="417"/>
      <c r="C42" s="417"/>
      <c r="D42" s="234"/>
      <c r="E42" s="235" t="str">
        <f t="shared" si="4"/>
        <v/>
      </c>
      <c r="F42" s="338" t="str">
        <f t="shared" si="5"/>
        <v/>
      </c>
      <c r="G42" s="236" t="str">
        <f t="shared" si="8"/>
        <v/>
      </c>
      <c r="H42" s="237" t="str">
        <f t="shared" si="9"/>
        <v/>
      </c>
      <c r="I42" s="426" t="str">
        <f t="shared" si="3"/>
        <v/>
      </c>
      <c r="J42" s="243"/>
      <c r="K42" s="239"/>
      <c r="L42" s="191"/>
    </row>
    <row r="43" spans="1:36" ht="13.5" customHeight="1">
      <c r="B43" s="188"/>
      <c r="C43" s="188"/>
      <c r="D43" s="188"/>
      <c r="E43" s="188"/>
      <c r="F43" s="188"/>
      <c r="G43" s="188"/>
      <c r="H43" s="188"/>
      <c r="I43" s="188"/>
      <c r="J43" s="152"/>
      <c r="K43" s="152"/>
      <c r="L43" s="152"/>
    </row>
    <row r="44" spans="1:36" ht="14.25" customHeight="1">
      <c r="A44" s="129"/>
      <c r="B44" s="175"/>
      <c r="C44" s="175"/>
      <c r="D44" s="175"/>
      <c r="E44" s="176"/>
      <c r="F44" s="176"/>
      <c r="G44" s="176"/>
      <c r="H44" s="176"/>
      <c r="I44" s="177"/>
      <c r="J44" s="130" t="s">
        <v>275</v>
      </c>
      <c r="K44" s="396" t="s">
        <v>153</v>
      </c>
      <c r="L44" s="396"/>
      <c r="M44" s="153"/>
    </row>
    <row r="45" spans="1:36" s="219" customFormat="1" ht="3" customHeight="1">
      <c r="A45" s="212"/>
      <c r="B45" s="213"/>
      <c r="C45" s="213"/>
      <c r="D45" s="213"/>
      <c r="E45" s="214"/>
      <c r="F45" s="214"/>
      <c r="G45" s="214"/>
      <c r="H45" s="214"/>
      <c r="I45" s="215"/>
      <c r="J45" s="216"/>
      <c r="K45" s="220"/>
      <c r="L45" s="217"/>
      <c r="M45" s="212"/>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row>
    <row r="46" spans="1:36" ht="12" customHeight="1">
      <c r="A46" s="129"/>
      <c r="B46" s="178" t="s">
        <v>291</v>
      </c>
      <c r="C46" s="179"/>
      <c r="D46" s="179"/>
      <c r="E46" s="180"/>
      <c r="F46" s="180"/>
      <c r="G46" s="180"/>
      <c r="H46" s="180"/>
      <c r="I46" s="180"/>
      <c r="J46" s="193" t="s">
        <v>242</v>
      </c>
      <c r="K46" s="194"/>
      <c r="L46" s="195"/>
      <c r="M46" s="129"/>
    </row>
    <row r="47" spans="1:36" ht="13.5" customHeight="1">
      <c r="A47" s="129"/>
      <c r="B47" s="181" t="s">
        <v>285</v>
      </c>
      <c r="C47" s="182"/>
      <c r="D47" s="182"/>
      <c r="E47" s="183"/>
      <c r="F47" s="183"/>
      <c r="G47" s="183"/>
      <c r="H47" s="183"/>
      <c r="I47" s="183"/>
      <c r="J47" s="177" t="s">
        <v>243</v>
      </c>
      <c r="K47" s="182" t="str">
        <f>O47 &amp; "　当り"</f>
        <v>　当り</v>
      </c>
      <c r="L47" s="197"/>
      <c r="M47" s="129"/>
    </row>
    <row r="48" spans="1:36" ht="12" customHeight="1">
      <c r="A48" s="129"/>
      <c r="B48" s="184"/>
      <c r="C48" s="185"/>
      <c r="D48" s="185"/>
      <c r="E48" s="185"/>
      <c r="F48" s="185"/>
      <c r="G48" s="186"/>
      <c r="H48" s="186"/>
      <c r="I48" s="185"/>
      <c r="J48" s="185" t="s">
        <v>286</v>
      </c>
      <c r="K48" s="196"/>
      <c r="L48" s="197"/>
      <c r="M48" s="129"/>
    </row>
    <row r="49" spans="1:18" ht="14.25" customHeight="1">
      <c r="A49" s="129"/>
      <c r="B49" s="413" t="s">
        <v>276</v>
      </c>
      <c r="C49" s="414"/>
      <c r="D49" s="148" t="s">
        <v>288</v>
      </c>
      <c r="E49" s="411" t="s">
        <v>289</v>
      </c>
      <c r="F49" s="412"/>
      <c r="G49" s="411" t="s">
        <v>290</v>
      </c>
      <c r="H49" s="412"/>
      <c r="I49" s="187" t="s">
        <v>277</v>
      </c>
      <c r="J49" s="209"/>
      <c r="K49" s="210" t="s">
        <v>278</v>
      </c>
      <c r="L49" s="211"/>
      <c r="M49" s="132"/>
      <c r="N49" s="256"/>
    </row>
    <row r="50" spans="1:18" ht="14.25" customHeight="1">
      <c r="A50" s="129"/>
      <c r="B50" s="407"/>
      <c r="C50" s="420"/>
      <c r="D50" s="146"/>
      <c r="E50" s="133" t="str">
        <f>+IF(O49="","",IF(O49&gt;0,INT(O49),IF(O49&lt;=-1,ROUNDDOWN(O49,0),IF(O49=0,"","-0"))))</f>
        <v/>
      </c>
      <c r="F50" s="134" t="str">
        <f>+IF(OR(O49="",R49=0),"",R49)</f>
        <v/>
      </c>
      <c r="G50" s="135" t="str">
        <f t="shared" ref="G50:G85" si="10">+IF(OR(P50="",D50="式"),"",IF(INT(P50),INT(P50),"0"))</f>
        <v/>
      </c>
      <c r="H50" s="136" t="str">
        <f t="shared" ref="H50:H85" si="11">+IF(OR(P50="",D50="式"),"",IF(P50-INT(P50),P50-INT(P50),""))</f>
        <v/>
      </c>
      <c r="I50" s="137" t="str">
        <f>IF(O50="","",O50*P50)</f>
        <v/>
      </c>
      <c r="J50" s="138"/>
      <c r="K50" s="221"/>
      <c r="L50" s="190"/>
      <c r="M50" s="129"/>
      <c r="R50" s="204">
        <f>ABS(O49)-INT(ABS(O49))</f>
        <v>0</v>
      </c>
    </row>
    <row r="51" spans="1:18" ht="14.25" customHeight="1">
      <c r="A51" s="129"/>
      <c r="B51" s="404"/>
      <c r="C51" s="409"/>
      <c r="D51" s="148"/>
      <c r="E51" s="341" t="str">
        <f t="shared" ref="E51:E53" si="12">+IF(O50="","",IF(O50&gt;0,INT(O50),IF(O50&lt;=-1,ROUNDDOWN(O50,0),IF(O50=0,"","-0"))))</f>
        <v/>
      </c>
      <c r="F51" s="342" t="str">
        <f t="shared" ref="F51:F53" si="13">+IF(OR(O50="",R50=0),"",R50)</f>
        <v/>
      </c>
      <c r="G51" s="154" t="str">
        <f t="shared" si="10"/>
        <v/>
      </c>
      <c r="H51" s="155" t="str">
        <f t="shared" si="11"/>
        <v/>
      </c>
      <c r="I51" s="343" t="str">
        <f t="shared" ref="I51:I85" si="14">IF(O51="","",O51*P51)</f>
        <v/>
      </c>
      <c r="J51" s="139"/>
      <c r="K51" s="255" t="str">
        <f>IF(OR(LEFT(Q51,3)= "機単表",LEFT(Q51,3)= "単価表",LEFT(Q51,3)= "特単表"),Q51,"")</f>
        <v/>
      </c>
      <c r="L51" s="190"/>
      <c r="M51" s="129"/>
      <c r="R51" s="204">
        <f t="shared" ref="R51:R85" si="15">ABS(O50)-INT(ABS(O50))</f>
        <v>0</v>
      </c>
    </row>
    <row r="52" spans="1:18" ht="14.25" customHeight="1">
      <c r="A52" s="129"/>
      <c r="B52" s="406"/>
      <c r="C52" s="410"/>
      <c r="D52" s="150"/>
      <c r="E52" s="140" t="str">
        <f t="shared" si="12"/>
        <v/>
      </c>
      <c r="F52" s="141" t="str">
        <f t="shared" si="13"/>
        <v/>
      </c>
      <c r="G52" s="142" t="str">
        <f t="shared" si="10"/>
        <v/>
      </c>
      <c r="H52" s="143" t="str">
        <f t="shared" si="11"/>
        <v/>
      </c>
      <c r="I52" s="144" t="str">
        <f t="shared" si="14"/>
        <v/>
      </c>
      <c r="J52" s="145"/>
      <c r="K52" s="222" t="s">
        <v>244</v>
      </c>
      <c r="L52" s="191"/>
      <c r="M52" s="129"/>
      <c r="R52" s="204">
        <f t="shared" si="15"/>
        <v>0</v>
      </c>
    </row>
    <row r="53" spans="1:18" ht="14.25" customHeight="1">
      <c r="A53" s="129"/>
      <c r="B53" s="407"/>
      <c r="C53" s="408"/>
      <c r="D53" s="146"/>
      <c r="E53" s="133" t="str">
        <f t="shared" si="12"/>
        <v/>
      </c>
      <c r="F53" s="134" t="str">
        <f t="shared" si="13"/>
        <v/>
      </c>
      <c r="G53" s="135" t="str">
        <f t="shared" si="10"/>
        <v/>
      </c>
      <c r="H53" s="136" t="str">
        <f t="shared" si="11"/>
        <v/>
      </c>
      <c r="I53" s="137" t="str">
        <f t="shared" si="14"/>
        <v/>
      </c>
      <c r="J53" s="147"/>
      <c r="K53" s="223" t="s">
        <v>244</v>
      </c>
      <c r="L53" s="189"/>
      <c r="M53" s="129"/>
      <c r="R53" s="204">
        <f t="shared" si="15"/>
        <v>0</v>
      </c>
    </row>
    <row r="54" spans="1:18" ht="14.25" customHeight="1">
      <c r="A54" s="129"/>
      <c r="B54" s="404"/>
      <c r="C54" s="405"/>
      <c r="D54" s="148"/>
      <c r="E54" s="341" t="str">
        <f t="shared" ref="E54:E85" si="16">+IF(O53="","",IF(O53&gt;0,INT(O53),IF(O53&lt;=-1,ROUNDDOWN(O53,0),IF(O53=0,"","-0"))))</f>
        <v/>
      </c>
      <c r="F54" s="342" t="str">
        <f t="shared" ref="F54:F85" si="17">+IF(OR(O53="",R53=0),"",R53)</f>
        <v/>
      </c>
      <c r="G54" s="154" t="str">
        <f t="shared" si="10"/>
        <v/>
      </c>
      <c r="H54" s="155" t="str">
        <f t="shared" si="11"/>
        <v/>
      </c>
      <c r="I54" s="343" t="str">
        <f t="shared" si="14"/>
        <v/>
      </c>
      <c r="J54" s="149"/>
      <c r="K54" s="255" t="str">
        <f>IF(OR(LEFT(Q54,3)= "機単表",LEFT(Q54,3)= "単価表",LEFT(Q54,3)= "特単表"),Q54,"")</f>
        <v/>
      </c>
      <c r="L54" s="190"/>
      <c r="M54" s="129"/>
      <c r="R54" s="204">
        <f t="shared" si="15"/>
        <v>0</v>
      </c>
    </row>
    <row r="55" spans="1:18" ht="14.25" customHeight="1">
      <c r="A55" s="129"/>
      <c r="B55" s="406"/>
      <c r="C55" s="406"/>
      <c r="D55" s="150"/>
      <c r="E55" s="140" t="str">
        <f t="shared" si="16"/>
        <v/>
      </c>
      <c r="F55" s="141" t="str">
        <f t="shared" si="17"/>
        <v/>
      </c>
      <c r="G55" s="142" t="str">
        <f t="shared" si="10"/>
        <v/>
      </c>
      <c r="H55" s="143" t="str">
        <f t="shared" si="11"/>
        <v/>
      </c>
      <c r="I55" s="144" t="str">
        <f t="shared" si="14"/>
        <v/>
      </c>
      <c r="J55" s="151"/>
      <c r="K55" s="222" t="s">
        <v>244</v>
      </c>
      <c r="L55" s="191"/>
      <c r="M55" s="129"/>
      <c r="R55" s="204">
        <f t="shared" si="15"/>
        <v>0</v>
      </c>
    </row>
    <row r="56" spans="1:18" ht="14.25" customHeight="1">
      <c r="A56" s="129"/>
      <c r="B56" s="407"/>
      <c r="C56" s="408"/>
      <c r="D56" s="146"/>
      <c r="E56" s="133" t="str">
        <f t="shared" si="16"/>
        <v/>
      </c>
      <c r="F56" s="134" t="str">
        <f t="shared" si="17"/>
        <v/>
      </c>
      <c r="G56" s="135" t="str">
        <f t="shared" si="10"/>
        <v/>
      </c>
      <c r="H56" s="136" t="str">
        <f t="shared" si="11"/>
        <v/>
      </c>
      <c r="I56" s="137" t="str">
        <f t="shared" si="14"/>
        <v/>
      </c>
      <c r="J56" s="147"/>
      <c r="K56" s="223"/>
      <c r="L56" s="189"/>
      <c r="M56" s="129"/>
      <c r="R56" s="204">
        <f t="shared" si="15"/>
        <v>0</v>
      </c>
    </row>
    <row r="57" spans="1:18" ht="14.25" customHeight="1">
      <c r="A57" s="129"/>
      <c r="B57" s="404"/>
      <c r="C57" s="405"/>
      <c r="D57" s="148"/>
      <c r="E57" s="341" t="str">
        <f t="shared" si="16"/>
        <v/>
      </c>
      <c r="F57" s="342" t="str">
        <f t="shared" si="17"/>
        <v/>
      </c>
      <c r="G57" s="154" t="str">
        <f t="shared" si="10"/>
        <v/>
      </c>
      <c r="H57" s="155" t="str">
        <f t="shared" si="11"/>
        <v/>
      </c>
      <c r="I57" s="343" t="str">
        <f t="shared" si="14"/>
        <v/>
      </c>
      <c r="J57" s="149"/>
      <c r="K57" s="255" t="str">
        <f>IF(OR(LEFT(Q57,3)= "機単表",LEFT(Q57,3)= "単価表",LEFT(Q57,3)= "特単表"),Q57,"")</f>
        <v/>
      </c>
      <c r="L57" s="190"/>
      <c r="M57" s="129"/>
      <c r="R57" s="204">
        <f t="shared" si="15"/>
        <v>0</v>
      </c>
    </row>
    <row r="58" spans="1:18" ht="14.25" customHeight="1">
      <c r="A58" s="129"/>
      <c r="B58" s="406"/>
      <c r="C58" s="406"/>
      <c r="D58" s="150"/>
      <c r="E58" s="140" t="str">
        <f t="shared" si="16"/>
        <v/>
      </c>
      <c r="F58" s="141" t="str">
        <f t="shared" si="17"/>
        <v/>
      </c>
      <c r="G58" s="142" t="str">
        <f t="shared" si="10"/>
        <v/>
      </c>
      <c r="H58" s="143" t="str">
        <f t="shared" si="11"/>
        <v/>
      </c>
      <c r="I58" s="144" t="str">
        <f t="shared" si="14"/>
        <v/>
      </c>
      <c r="J58" s="151"/>
      <c r="K58" s="222"/>
      <c r="L58" s="191"/>
      <c r="M58" s="129"/>
      <c r="R58" s="204">
        <f t="shared" si="15"/>
        <v>0</v>
      </c>
    </row>
    <row r="59" spans="1:18" ht="14.25" customHeight="1">
      <c r="A59" s="129"/>
      <c r="B59" s="407"/>
      <c r="C59" s="408"/>
      <c r="D59" s="146"/>
      <c r="E59" s="133" t="str">
        <f t="shared" si="16"/>
        <v/>
      </c>
      <c r="F59" s="134" t="str">
        <f t="shared" si="17"/>
        <v/>
      </c>
      <c r="G59" s="135" t="str">
        <f t="shared" si="10"/>
        <v/>
      </c>
      <c r="H59" s="136" t="str">
        <f t="shared" si="11"/>
        <v/>
      </c>
      <c r="I59" s="137" t="str">
        <f t="shared" si="14"/>
        <v/>
      </c>
      <c r="J59" s="147"/>
      <c r="K59" s="223"/>
      <c r="L59" s="189"/>
      <c r="M59" s="129"/>
      <c r="R59" s="204">
        <f t="shared" si="15"/>
        <v>0</v>
      </c>
    </row>
    <row r="60" spans="1:18" ht="14.25" customHeight="1">
      <c r="A60" s="129"/>
      <c r="B60" s="404"/>
      <c r="C60" s="405"/>
      <c r="D60" s="148"/>
      <c r="E60" s="341" t="str">
        <f t="shared" si="16"/>
        <v/>
      </c>
      <c r="F60" s="342" t="str">
        <f t="shared" si="17"/>
        <v/>
      </c>
      <c r="G60" s="154" t="str">
        <f t="shared" si="10"/>
        <v/>
      </c>
      <c r="H60" s="155" t="str">
        <f t="shared" si="11"/>
        <v/>
      </c>
      <c r="I60" s="343" t="str">
        <f t="shared" si="14"/>
        <v/>
      </c>
      <c r="J60" s="149"/>
      <c r="K60" s="255" t="str">
        <f>IF(OR(LEFT(Q60,3)= "機単表",LEFT(Q60,3)= "単価表",LEFT(Q60,3)= "特単表"),Q60,"")</f>
        <v/>
      </c>
      <c r="L60" s="190"/>
      <c r="M60" s="129"/>
      <c r="R60" s="204">
        <f t="shared" si="15"/>
        <v>0</v>
      </c>
    </row>
    <row r="61" spans="1:18" ht="14.25" customHeight="1">
      <c r="A61" s="129"/>
      <c r="B61" s="406"/>
      <c r="C61" s="406"/>
      <c r="D61" s="150"/>
      <c r="E61" s="140" t="str">
        <f t="shared" si="16"/>
        <v/>
      </c>
      <c r="F61" s="141" t="str">
        <f t="shared" si="17"/>
        <v/>
      </c>
      <c r="G61" s="142" t="str">
        <f t="shared" si="10"/>
        <v/>
      </c>
      <c r="H61" s="143" t="str">
        <f t="shared" si="11"/>
        <v/>
      </c>
      <c r="I61" s="144" t="str">
        <f t="shared" si="14"/>
        <v/>
      </c>
      <c r="J61" s="151"/>
      <c r="K61" s="222"/>
      <c r="L61" s="191"/>
      <c r="M61" s="129"/>
      <c r="R61" s="204">
        <f t="shared" si="15"/>
        <v>0</v>
      </c>
    </row>
    <row r="62" spans="1:18" ht="14.25" customHeight="1">
      <c r="A62" s="129"/>
      <c r="B62" s="407"/>
      <c r="C62" s="408"/>
      <c r="D62" s="146"/>
      <c r="E62" s="133" t="str">
        <f t="shared" si="16"/>
        <v/>
      </c>
      <c r="F62" s="134" t="str">
        <f t="shared" si="17"/>
        <v/>
      </c>
      <c r="G62" s="135" t="str">
        <f t="shared" si="10"/>
        <v/>
      </c>
      <c r="H62" s="136" t="str">
        <f t="shared" si="11"/>
        <v/>
      </c>
      <c r="I62" s="137" t="str">
        <f t="shared" si="14"/>
        <v/>
      </c>
      <c r="J62" s="147"/>
      <c r="K62" s="223"/>
      <c r="L62" s="189"/>
      <c r="M62" s="129"/>
      <c r="R62" s="204">
        <f t="shared" si="15"/>
        <v>0</v>
      </c>
    </row>
    <row r="63" spans="1:18" ht="14.25" customHeight="1">
      <c r="A63" s="129"/>
      <c r="B63" s="404"/>
      <c r="C63" s="405"/>
      <c r="D63" s="148"/>
      <c r="E63" s="341" t="str">
        <f t="shared" si="16"/>
        <v/>
      </c>
      <c r="F63" s="342" t="str">
        <f t="shared" si="17"/>
        <v/>
      </c>
      <c r="G63" s="154" t="str">
        <f t="shared" si="10"/>
        <v/>
      </c>
      <c r="H63" s="155" t="str">
        <f t="shared" si="11"/>
        <v/>
      </c>
      <c r="I63" s="343" t="str">
        <f t="shared" si="14"/>
        <v/>
      </c>
      <c r="J63" s="149"/>
      <c r="K63" s="255" t="str">
        <f>IF(OR(LEFT(Q63,3)= "機単表",LEFT(Q63,3)= "単価表",LEFT(Q63,3)= "特単表"),Q63,"")</f>
        <v/>
      </c>
      <c r="L63" s="190"/>
      <c r="M63" s="129"/>
      <c r="R63" s="204">
        <f t="shared" si="15"/>
        <v>0</v>
      </c>
    </row>
    <row r="64" spans="1:18" ht="14.25" customHeight="1">
      <c r="A64" s="129"/>
      <c r="B64" s="406"/>
      <c r="C64" s="406"/>
      <c r="D64" s="150"/>
      <c r="E64" s="140" t="str">
        <f t="shared" si="16"/>
        <v/>
      </c>
      <c r="F64" s="141" t="str">
        <f t="shared" si="17"/>
        <v/>
      </c>
      <c r="G64" s="142" t="str">
        <f t="shared" si="10"/>
        <v/>
      </c>
      <c r="H64" s="143" t="str">
        <f t="shared" si="11"/>
        <v/>
      </c>
      <c r="I64" s="144" t="str">
        <f t="shared" si="14"/>
        <v/>
      </c>
      <c r="J64" s="151"/>
      <c r="K64" s="222"/>
      <c r="L64" s="191"/>
      <c r="M64" s="129"/>
      <c r="R64" s="204">
        <f t="shared" si="15"/>
        <v>0</v>
      </c>
    </row>
    <row r="65" spans="1:18" ht="14.25" customHeight="1">
      <c r="A65" s="129"/>
      <c r="B65" s="407"/>
      <c r="C65" s="408"/>
      <c r="D65" s="146"/>
      <c r="E65" s="133" t="str">
        <f t="shared" si="16"/>
        <v/>
      </c>
      <c r="F65" s="134" t="str">
        <f t="shared" si="17"/>
        <v/>
      </c>
      <c r="G65" s="135" t="str">
        <f t="shared" si="10"/>
        <v/>
      </c>
      <c r="H65" s="136" t="str">
        <f t="shared" si="11"/>
        <v/>
      </c>
      <c r="I65" s="137" t="str">
        <f t="shared" si="14"/>
        <v/>
      </c>
      <c r="J65" s="147"/>
      <c r="K65" s="223"/>
      <c r="L65" s="189"/>
      <c r="M65" s="129"/>
      <c r="R65" s="204">
        <f t="shared" si="15"/>
        <v>0</v>
      </c>
    </row>
    <row r="66" spans="1:18" ht="14.25" customHeight="1">
      <c r="A66" s="129"/>
      <c r="B66" s="404"/>
      <c r="C66" s="405"/>
      <c r="D66" s="148"/>
      <c r="E66" s="341" t="str">
        <f t="shared" si="16"/>
        <v/>
      </c>
      <c r="F66" s="342" t="str">
        <f t="shared" si="17"/>
        <v/>
      </c>
      <c r="G66" s="154" t="str">
        <f t="shared" si="10"/>
        <v/>
      </c>
      <c r="H66" s="155" t="str">
        <f t="shared" si="11"/>
        <v/>
      </c>
      <c r="I66" s="343" t="str">
        <f t="shared" si="14"/>
        <v/>
      </c>
      <c r="J66" s="149"/>
      <c r="K66" s="255" t="str">
        <f>IF(OR(LEFT(Q66,3)= "機単表",LEFT(Q66,3)= "単価表",LEFT(Q66,3)= "特単表"),Q66,"")</f>
        <v/>
      </c>
      <c r="L66" s="190"/>
      <c r="M66" s="129"/>
      <c r="R66" s="204">
        <f t="shared" si="15"/>
        <v>0</v>
      </c>
    </row>
    <row r="67" spans="1:18" ht="14.25" customHeight="1">
      <c r="A67" s="129"/>
      <c r="B67" s="406"/>
      <c r="C67" s="406"/>
      <c r="D67" s="150"/>
      <c r="E67" s="140" t="str">
        <f t="shared" si="16"/>
        <v/>
      </c>
      <c r="F67" s="141" t="str">
        <f t="shared" si="17"/>
        <v/>
      </c>
      <c r="G67" s="142" t="str">
        <f t="shared" si="10"/>
        <v/>
      </c>
      <c r="H67" s="143" t="str">
        <f t="shared" si="11"/>
        <v/>
      </c>
      <c r="I67" s="144" t="str">
        <f t="shared" si="14"/>
        <v/>
      </c>
      <c r="J67" s="151"/>
      <c r="K67" s="222"/>
      <c r="L67" s="191"/>
      <c r="M67" s="129"/>
      <c r="R67" s="204">
        <f t="shared" si="15"/>
        <v>0</v>
      </c>
    </row>
    <row r="68" spans="1:18" ht="14.25" customHeight="1">
      <c r="A68" s="129"/>
      <c r="B68" s="407"/>
      <c r="C68" s="408"/>
      <c r="D68" s="146"/>
      <c r="E68" s="133" t="str">
        <f t="shared" si="16"/>
        <v/>
      </c>
      <c r="F68" s="134" t="str">
        <f t="shared" si="17"/>
        <v/>
      </c>
      <c r="G68" s="135" t="str">
        <f t="shared" si="10"/>
        <v/>
      </c>
      <c r="H68" s="136" t="str">
        <f t="shared" si="11"/>
        <v/>
      </c>
      <c r="I68" s="137" t="str">
        <f t="shared" si="14"/>
        <v/>
      </c>
      <c r="J68" s="147"/>
      <c r="K68" s="223"/>
      <c r="L68" s="189"/>
      <c r="M68" s="129"/>
      <c r="R68" s="204">
        <f t="shared" si="15"/>
        <v>0</v>
      </c>
    </row>
    <row r="69" spans="1:18" ht="14.25" customHeight="1">
      <c r="A69" s="129"/>
      <c r="B69" s="404"/>
      <c r="C69" s="405"/>
      <c r="D69" s="148"/>
      <c r="E69" s="341" t="str">
        <f t="shared" si="16"/>
        <v/>
      </c>
      <c r="F69" s="342" t="str">
        <f t="shared" si="17"/>
        <v/>
      </c>
      <c r="G69" s="154" t="str">
        <f t="shared" si="10"/>
        <v/>
      </c>
      <c r="H69" s="155" t="str">
        <f t="shared" si="11"/>
        <v/>
      </c>
      <c r="I69" s="343" t="str">
        <f t="shared" si="14"/>
        <v/>
      </c>
      <c r="J69" s="149"/>
      <c r="K69" s="255" t="str">
        <f>IF(OR(LEFT(Q69,3)= "機単表",LEFT(Q69,3)= "単価表",LEFT(Q69,3)= "特単表"),Q69,"")</f>
        <v/>
      </c>
      <c r="L69" s="190"/>
      <c r="M69" s="129"/>
      <c r="R69" s="204">
        <f t="shared" si="15"/>
        <v>0</v>
      </c>
    </row>
    <row r="70" spans="1:18" ht="14.25" customHeight="1">
      <c r="A70" s="129"/>
      <c r="B70" s="406"/>
      <c r="C70" s="406"/>
      <c r="D70" s="150"/>
      <c r="E70" s="140" t="str">
        <f t="shared" si="16"/>
        <v/>
      </c>
      <c r="F70" s="141" t="str">
        <f t="shared" si="17"/>
        <v/>
      </c>
      <c r="G70" s="142" t="str">
        <f t="shared" si="10"/>
        <v/>
      </c>
      <c r="H70" s="143" t="str">
        <f t="shared" si="11"/>
        <v/>
      </c>
      <c r="I70" s="144" t="str">
        <f t="shared" si="14"/>
        <v/>
      </c>
      <c r="J70" s="151"/>
      <c r="K70" s="222"/>
      <c r="L70" s="191"/>
      <c r="M70" s="129"/>
      <c r="R70" s="204">
        <f t="shared" si="15"/>
        <v>0</v>
      </c>
    </row>
    <row r="71" spans="1:18" ht="14.25" customHeight="1">
      <c r="A71" s="129"/>
      <c r="B71" s="407"/>
      <c r="C71" s="408"/>
      <c r="D71" s="146"/>
      <c r="E71" s="133" t="str">
        <f t="shared" si="16"/>
        <v/>
      </c>
      <c r="F71" s="134" t="str">
        <f t="shared" si="17"/>
        <v/>
      </c>
      <c r="G71" s="135" t="str">
        <f t="shared" si="10"/>
        <v/>
      </c>
      <c r="H71" s="136" t="str">
        <f t="shared" si="11"/>
        <v/>
      </c>
      <c r="I71" s="137" t="str">
        <f t="shared" si="14"/>
        <v/>
      </c>
      <c r="J71" s="147"/>
      <c r="K71" s="223"/>
      <c r="L71" s="189"/>
      <c r="M71" s="129"/>
      <c r="R71" s="204">
        <f t="shared" si="15"/>
        <v>0</v>
      </c>
    </row>
    <row r="72" spans="1:18" ht="14.25" customHeight="1">
      <c r="A72" s="129"/>
      <c r="B72" s="404"/>
      <c r="C72" s="405"/>
      <c r="D72" s="148"/>
      <c r="E72" s="341" t="str">
        <f t="shared" si="16"/>
        <v/>
      </c>
      <c r="F72" s="342" t="str">
        <f t="shared" si="17"/>
        <v/>
      </c>
      <c r="G72" s="154" t="str">
        <f t="shared" si="10"/>
        <v/>
      </c>
      <c r="H72" s="155" t="str">
        <f t="shared" si="11"/>
        <v/>
      </c>
      <c r="I72" s="343" t="str">
        <f t="shared" si="14"/>
        <v/>
      </c>
      <c r="J72" s="149"/>
      <c r="K72" s="255" t="str">
        <f>IF(OR(LEFT(Q72,3)= "機単表",LEFT(Q72,3)= "単価表",LEFT(Q72,3)= "特単表"),Q72,"")</f>
        <v/>
      </c>
      <c r="L72" s="190"/>
      <c r="M72" s="129"/>
      <c r="R72" s="204">
        <f t="shared" si="15"/>
        <v>0</v>
      </c>
    </row>
    <row r="73" spans="1:18" ht="14.25" customHeight="1">
      <c r="A73" s="129"/>
      <c r="B73" s="406"/>
      <c r="C73" s="406"/>
      <c r="D73" s="150"/>
      <c r="E73" s="140" t="str">
        <f t="shared" si="16"/>
        <v/>
      </c>
      <c r="F73" s="141" t="str">
        <f t="shared" si="17"/>
        <v/>
      </c>
      <c r="G73" s="142" t="str">
        <f t="shared" si="10"/>
        <v/>
      </c>
      <c r="H73" s="143" t="str">
        <f t="shared" si="11"/>
        <v/>
      </c>
      <c r="I73" s="144" t="str">
        <f t="shared" si="14"/>
        <v/>
      </c>
      <c r="J73" s="151"/>
      <c r="K73" s="222"/>
      <c r="L73" s="191"/>
      <c r="M73" s="129"/>
      <c r="R73" s="204">
        <f t="shared" si="15"/>
        <v>0</v>
      </c>
    </row>
    <row r="74" spans="1:18" ht="14.25" customHeight="1">
      <c r="A74" s="129"/>
      <c r="B74" s="407"/>
      <c r="C74" s="408"/>
      <c r="D74" s="146"/>
      <c r="E74" s="133" t="str">
        <f t="shared" si="16"/>
        <v/>
      </c>
      <c r="F74" s="134" t="str">
        <f t="shared" si="17"/>
        <v/>
      </c>
      <c r="G74" s="135" t="str">
        <f t="shared" si="10"/>
        <v/>
      </c>
      <c r="H74" s="136" t="str">
        <f t="shared" si="11"/>
        <v/>
      </c>
      <c r="I74" s="137" t="str">
        <f t="shared" si="14"/>
        <v/>
      </c>
      <c r="J74" s="147"/>
      <c r="K74" s="223"/>
      <c r="L74" s="189"/>
      <c r="M74" s="129"/>
      <c r="R74" s="204">
        <f t="shared" si="15"/>
        <v>0</v>
      </c>
    </row>
    <row r="75" spans="1:18" ht="14.25" customHeight="1">
      <c r="A75" s="129"/>
      <c r="B75" s="404"/>
      <c r="C75" s="405"/>
      <c r="D75" s="148"/>
      <c r="E75" s="341" t="str">
        <f t="shared" si="16"/>
        <v/>
      </c>
      <c r="F75" s="342" t="str">
        <f t="shared" si="17"/>
        <v/>
      </c>
      <c r="G75" s="154" t="str">
        <f t="shared" si="10"/>
        <v/>
      </c>
      <c r="H75" s="155" t="str">
        <f t="shared" si="11"/>
        <v/>
      </c>
      <c r="I75" s="343" t="str">
        <f t="shared" si="14"/>
        <v/>
      </c>
      <c r="J75" s="149"/>
      <c r="K75" s="255" t="str">
        <f>IF(OR(LEFT(Q75,3)= "機単表",LEFT(Q75,3)= "単価表",LEFT(Q75,3)= "特単表"),Q75,"")</f>
        <v/>
      </c>
      <c r="L75" s="190"/>
      <c r="M75" s="129"/>
      <c r="R75" s="204">
        <f t="shared" si="15"/>
        <v>0</v>
      </c>
    </row>
    <row r="76" spans="1:18" ht="14.25" customHeight="1">
      <c r="A76" s="129"/>
      <c r="B76" s="406"/>
      <c r="C76" s="406"/>
      <c r="D76" s="150"/>
      <c r="E76" s="140" t="str">
        <f t="shared" si="16"/>
        <v/>
      </c>
      <c r="F76" s="141" t="str">
        <f t="shared" si="17"/>
        <v/>
      </c>
      <c r="G76" s="142" t="str">
        <f t="shared" si="10"/>
        <v/>
      </c>
      <c r="H76" s="143" t="str">
        <f t="shared" si="11"/>
        <v/>
      </c>
      <c r="I76" s="144" t="str">
        <f t="shared" si="14"/>
        <v/>
      </c>
      <c r="J76" s="151"/>
      <c r="K76" s="222"/>
      <c r="L76" s="191"/>
      <c r="M76" s="129"/>
      <c r="R76" s="204">
        <f t="shared" si="15"/>
        <v>0</v>
      </c>
    </row>
    <row r="77" spans="1:18" ht="14.25" customHeight="1">
      <c r="A77" s="129"/>
      <c r="B77" s="407"/>
      <c r="C77" s="408"/>
      <c r="D77" s="146"/>
      <c r="E77" s="133" t="str">
        <f t="shared" si="16"/>
        <v/>
      </c>
      <c r="F77" s="134" t="str">
        <f t="shared" si="17"/>
        <v/>
      </c>
      <c r="G77" s="135" t="str">
        <f t="shared" si="10"/>
        <v/>
      </c>
      <c r="H77" s="136" t="str">
        <f t="shared" si="11"/>
        <v/>
      </c>
      <c r="I77" s="137" t="str">
        <f t="shared" si="14"/>
        <v/>
      </c>
      <c r="J77" s="147"/>
      <c r="K77" s="223"/>
      <c r="L77" s="189"/>
      <c r="M77" s="129"/>
      <c r="R77" s="204">
        <f t="shared" si="15"/>
        <v>0</v>
      </c>
    </row>
    <row r="78" spans="1:18" ht="14.25" customHeight="1">
      <c r="A78" s="129"/>
      <c r="B78" s="404"/>
      <c r="C78" s="405"/>
      <c r="D78" s="148"/>
      <c r="E78" s="341" t="str">
        <f t="shared" si="16"/>
        <v/>
      </c>
      <c r="F78" s="342" t="str">
        <f t="shared" si="17"/>
        <v/>
      </c>
      <c r="G78" s="154" t="str">
        <f t="shared" si="10"/>
        <v/>
      </c>
      <c r="H78" s="155" t="str">
        <f t="shared" si="11"/>
        <v/>
      </c>
      <c r="I78" s="343" t="str">
        <f t="shared" si="14"/>
        <v/>
      </c>
      <c r="J78" s="149"/>
      <c r="K78" s="255" t="str">
        <f>IF(OR(LEFT(Q78,3)= "機単表",LEFT(Q78,3)= "単価表",LEFT(Q78,3)= "特単表"),Q78,"")</f>
        <v/>
      </c>
      <c r="L78" s="190"/>
      <c r="M78" s="129"/>
      <c r="R78" s="204">
        <f t="shared" si="15"/>
        <v>0</v>
      </c>
    </row>
    <row r="79" spans="1:18" ht="14.25" customHeight="1">
      <c r="A79" s="129"/>
      <c r="B79" s="406"/>
      <c r="C79" s="406"/>
      <c r="D79" s="150"/>
      <c r="E79" s="140" t="str">
        <f t="shared" si="16"/>
        <v/>
      </c>
      <c r="F79" s="141" t="str">
        <f t="shared" si="17"/>
        <v/>
      </c>
      <c r="G79" s="142" t="str">
        <f t="shared" si="10"/>
        <v/>
      </c>
      <c r="H79" s="143" t="str">
        <f t="shared" si="11"/>
        <v/>
      </c>
      <c r="I79" s="144" t="str">
        <f t="shared" si="14"/>
        <v/>
      </c>
      <c r="J79" s="151"/>
      <c r="K79" s="222"/>
      <c r="L79" s="191"/>
      <c r="M79" s="129"/>
      <c r="R79" s="204">
        <f t="shared" si="15"/>
        <v>0</v>
      </c>
    </row>
    <row r="80" spans="1:18" ht="14.25" customHeight="1">
      <c r="A80" s="129"/>
      <c r="B80" s="407"/>
      <c r="C80" s="408"/>
      <c r="D80" s="146"/>
      <c r="E80" s="133" t="str">
        <f t="shared" si="16"/>
        <v/>
      </c>
      <c r="F80" s="134" t="str">
        <f t="shared" si="17"/>
        <v/>
      </c>
      <c r="G80" s="135" t="str">
        <f t="shared" si="10"/>
        <v/>
      </c>
      <c r="H80" s="136" t="str">
        <f t="shared" si="11"/>
        <v/>
      </c>
      <c r="I80" s="137" t="str">
        <f t="shared" si="14"/>
        <v/>
      </c>
      <c r="J80" s="147"/>
      <c r="K80" s="223"/>
      <c r="L80" s="189"/>
      <c r="M80" s="129"/>
      <c r="R80" s="204">
        <f t="shared" si="15"/>
        <v>0</v>
      </c>
    </row>
    <row r="81" spans="1:18" ht="14.25" customHeight="1">
      <c r="A81" s="129"/>
      <c r="B81" s="404"/>
      <c r="C81" s="405"/>
      <c r="D81" s="148"/>
      <c r="E81" s="341" t="str">
        <f t="shared" si="16"/>
        <v/>
      </c>
      <c r="F81" s="342" t="str">
        <f t="shared" si="17"/>
        <v/>
      </c>
      <c r="G81" s="154" t="str">
        <f t="shared" si="10"/>
        <v/>
      </c>
      <c r="H81" s="155" t="str">
        <f t="shared" si="11"/>
        <v/>
      </c>
      <c r="I81" s="343" t="str">
        <f t="shared" si="14"/>
        <v/>
      </c>
      <c r="J81" s="149"/>
      <c r="K81" s="255" t="str">
        <f>IF(OR(LEFT(Q81,3)= "機単表",LEFT(Q81,3)= "単価表",LEFT(Q81,3)= "特単表"),Q81,"")</f>
        <v/>
      </c>
      <c r="L81" s="190"/>
      <c r="M81" s="129"/>
      <c r="R81" s="204">
        <f t="shared" si="15"/>
        <v>0</v>
      </c>
    </row>
    <row r="82" spans="1:18" ht="14.25" customHeight="1">
      <c r="A82" s="129"/>
      <c r="B82" s="406"/>
      <c r="C82" s="406"/>
      <c r="D82" s="150"/>
      <c r="E82" s="140" t="str">
        <f t="shared" si="16"/>
        <v/>
      </c>
      <c r="F82" s="141" t="str">
        <f t="shared" si="17"/>
        <v/>
      </c>
      <c r="G82" s="142" t="str">
        <f t="shared" si="10"/>
        <v/>
      </c>
      <c r="H82" s="143" t="str">
        <f t="shared" si="11"/>
        <v/>
      </c>
      <c r="I82" s="144" t="str">
        <f t="shared" si="14"/>
        <v/>
      </c>
      <c r="J82" s="151"/>
      <c r="K82" s="222"/>
      <c r="L82" s="191"/>
      <c r="M82" s="129"/>
      <c r="R82" s="204">
        <f t="shared" si="15"/>
        <v>0</v>
      </c>
    </row>
    <row r="83" spans="1:18" ht="14.25" customHeight="1">
      <c r="A83" s="129"/>
      <c r="B83" s="407"/>
      <c r="C83" s="408"/>
      <c r="D83" s="148"/>
      <c r="E83" s="133" t="str">
        <f t="shared" si="16"/>
        <v/>
      </c>
      <c r="F83" s="134" t="str">
        <f t="shared" si="17"/>
        <v/>
      </c>
      <c r="G83" s="135" t="str">
        <f t="shared" si="10"/>
        <v/>
      </c>
      <c r="H83" s="136" t="str">
        <f t="shared" si="11"/>
        <v/>
      </c>
      <c r="I83" s="137" t="str">
        <f t="shared" si="14"/>
        <v/>
      </c>
      <c r="J83" s="149"/>
      <c r="K83" s="221"/>
      <c r="L83" s="190"/>
      <c r="M83" s="129"/>
      <c r="R83" s="204">
        <f t="shared" si="15"/>
        <v>0</v>
      </c>
    </row>
    <row r="84" spans="1:18" ht="14.25" customHeight="1">
      <c r="A84" s="129"/>
      <c r="B84" s="404"/>
      <c r="C84" s="405"/>
      <c r="D84" s="148"/>
      <c r="E84" s="341" t="str">
        <f t="shared" si="16"/>
        <v/>
      </c>
      <c r="F84" s="342" t="str">
        <f t="shared" si="17"/>
        <v/>
      </c>
      <c r="G84" s="154" t="str">
        <f t="shared" si="10"/>
        <v/>
      </c>
      <c r="H84" s="155" t="str">
        <f t="shared" si="11"/>
        <v/>
      </c>
      <c r="I84" s="343" t="str">
        <f t="shared" si="14"/>
        <v/>
      </c>
      <c r="J84" s="149"/>
      <c r="K84" s="255" t="str">
        <f>IF(OR(LEFT(Q84,3)= "機単表",LEFT(Q84,3)= "単価表",LEFT(Q84,3)= "特単表"),Q84,"")</f>
        <v/>
      </c>
      <c r="L84" s="190"/>
      <c r="M84" s="129"/>
      <c r="R84" s="204">
        <f t="shared" si="15"/>
        <v>0</v>
      </c>
    </row>
    <row r="85" spans="1:18" ht="14.25" customHeight="1">
      <c r="B85" s="406"/>
      <c r="C85" s="406"/>
      <c r="D85" s="150"/>
      <c r="E85" s="140" t="str">
        <f t="shared" si="16"/>
        <v/>
      </c>
      <c r="F85" s="141" t="str">
        <f t="shared" si="17"/>
        <v/>
      </c>
      <c r="G85" s="142" t="str">
        <f t="shared" si="10"/>
        <v/>
      </c>
      <c r="H85" s="143" t="str">
        <f t="shared" si="11"/>
        <v/>
      </c>
      <c r="I85" s="144" t="str">
        <f t="shared" si="14"/>
        <v/>
      </c>
      <c r="J85" s="151"/>
      <c r="K85" s="222"/>
      <c r="L85" s="191"/>
      <c r="R85" s="204">
        <f t="shared" si="15"/>
        <v>0</v>
      </c>
    </row>
    <row r="86" spans="1:18" ht="13.5" customHeight="1">
      <c r="B86" s="188"/>
      <c r="C86" s="188"/>
      <c r="D86" s="188"/>
      <c r="E86" s="188"/>
      <c r="F86" s="188"/>
      <c r="G86" s="188"/>
      <c r="H86" s="188"/>
      <c r="I86" s="188"/>
      <c r="J86" s="152"/>
      <c r="K86" s="152"/>
      <c r="L86" s="152"/>
    </row>
  </sheetData>
  <mergeCells count="56">
    <mergeCell ref="B23:C24"/>
    <mergeCell ref="B25:C25"/>
    <mergeCell ref="B17:C18"/>
    <mergeCell ref="B19:C19"/>
    <mergeCell ref="B20:C21"/>
    <mergeCell ref="B22:C22"/>
    <mergeCell ref="B14:C15"/>
    <mergeCell ref="B16:C16"/>
    <mergeCell ref="B10:C10"/>
    <mergeCell ref="B11:C12"/>
    <mergeCell ref="B13:C13"/>
    <mergeCell ref="K1:L1"/>
    <mergeCell ref="K44:L44"/>
    <mergeCell ref="B50:C50"/>
    <mergeCell ref="B7:C7"/>
    <mergeCell ref="B8:C9"/>
    <mergeCell ref="B6:C6"/>
    <mergeCell ref="B34:C34"/>
    <mergeCell ref="B35:C36"/>
    <mergeCell ref="B37:C37"/>
    <mergeCell ref="B38:C39"/>
    <mergeCell ref="B26:C27"/>
    <mergeCell ref="B28:C28"/>
    <mergeCell ref="E49:F49"/>
    <mergeCell ref="E6:F6"/>
    <mergeCell ref="G6:H6"/>
    <mergeCell ref="B40:C40"/>
    <mergeCell ref="G49:H49"/>
    <mergeCell ref="B49:C49"/>
    <mergeCell ref="B29:C30"/>
    <mergeCell ref="B57:C58"/>
    <mergeCell ref="B59:C59"/>
    <mergeCell ref="B41:C42"/>
    <mergeCell ref="B31:C31"/>
    <mergeCell ref="B32:C33"/>
    <mergeCell ref="B60:C61"/>
    <mergeCell ref="B62:C62"/>
    <mergeCell ref="B51:C52"/>
    <mergeCell ref="B53:C53"/>
    <mergeCell ref="B54:C55"/>
    <mergeCell ref="B56:C56"/>
    <mergeCell ref="B69:C70"/>
    <mergeCell ref="B71:C71"/>
    <mergeCell ref="B72:C73"/>
    <mergeCell ref="B74:C74"/>
    <mergeCell ref="B63:C64"/>
    <mergeCell ref="B65:C65"/>
    <mergeCell ref="B66:C67"/>
    <mergeCell ref="B68:C68"/>
    <mergeCell ref="B81:C82"/>
    <mergeCell ref="B83:C83"/>
    <mergeCell ref="B84:C85"/>
    <mergeCell ref="B75:C76"/>
    <mergeCell ref="B77:C77"/>
    <mergeCell ref="B78:C79"/>
    <mergeCell ref="B80:C80"/>
  </mergeCells>
  <phoneticPr fontId="2"/>
  <pageMargins left="0" right="0" top="0.59055118110236227" bottom="0" header="0.39370078740157483"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工種別内訳表定義</vt:lpstr>
      <vt:lpstr>内訳表定義</vt:lpstr>
      <vt:lpstr>単価表定義</vt:lpstr>
      <vt:lpstr>帳票イメージ工種別内訳</vt:lpstr>
      <vt:lpstr>帳票イメージ</vt:lpstr>
      <vt:lpstr>単価表定義!Print_Area</vt:lpstr>
      <vt:lpstr>帳票イメージ!Print_Area</vt:lpstr>
      <vt:lpstr>帳票イメージ工種別内訳!Print_Area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水馬　久司</dc:creator>
  <cp:lastModifiedBy>島田 典枝</cp:lastModifiedBy>
  <cp:lastPrinted>2008-06-27T09:24:59Z</cp:lastPrinted>
  <dcterms:created xsi:type="dcterms:W3CDTF">2001-12-08T17:30:14Z</dcterms:created>
  <dcterms:modified xsi:type="dcterms:W3CDTF">2012-05-25T05:11:10Z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完了日">
    <vt:lpwstr>2012/05/24</vt:lpwstr>
  </property>
</Properties>
</file>