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95" yWindow="1200" windowWidth="14955" windowHeight="5190" tabRatio="696" activeTab="4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8" r:id="rId5"/>
  </sheets>
  <definedNames>
    <definedName name="_xlnm.Print_Area" localSheetId="2">単価表定義!$S$2:$AA$45</definedName>
    <definedName name="_xlnm.Print_Area" localSheetId="4">帳票イメージ!$A$1:$M$86</definedName>
    <definedName name="_xlnm.Print_Area" localSheetId="3">帳票イメージ工種別内訳!$A$1:$U$90</definedName>
  </definedNames>
  <calcPr calcId="145621"/>
</workbook>
</file>

<file path=xl/calcChain.xml><?xml version="1.0" encoding="utf-8"?>
<calcChain xmlns="http://schemas.openxmlformats.org/spreadsheetml/2006/main">
  <c r="K46" i="8" l="1"/>
  <c r="I84" i="8" l="1"/>
  <c r="I83" i="8"/>
  <c r="I82" i="8"/>
  <c r="I81" i="8"/>
  <c r="I78" i="8"/>
  <c r="I80" i="8"/>
  <c r="I79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8" i="8"/>
  <c r="I7" i="8"/>
  <c r="I6" i="8"/>
  <c r="I60" i="8" l="1"/>
  <c r="I59" i="8"/>
  <c r="I58" i="8"/>
  <c r="I57" i="8"/>
  <c r="I56" i="8"/>
  <c r="I55" i="8"/>
  <c r="I54" i="8"/>
  <c r="I53" i="8"/>
  <c r="I52" i="8"/>
  <c r="I51" i="8"/>
  <c r="I50" i="8"/>
  <c r="I49" i="8"/>
  <c r="L46" i="8"/>
  <c r="S50" i="8"/>
  <c r="S51" i="8"/>
  <c r="S52" i="8"/>
  <c r="S53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68" i="8"/>
  <c r="S69" i="8"/>
  <c r="S70" i="8"/>
  <c r="S71" i="8"/>
  <c r="S72" i="8"/>
  <c r="S73" i="8"/>
  <c r="S74" i="8"/>
  <c r="S75" i="8"/>
  <c r="S76" i="8"/>
  <c r="S77" i="8"/>
  <c r="S78" i="8"/>
  <c r="S79" i="8"/>
  <c r="S80" i="8"/>
  <c r="S81" i="8"/>
  <c r="S82" i="8"/>
  <c r="S83" i="8"/>
  <c r="S84" i="8"/>
  <c r="S49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6" i="8"/>
  <c r="S7" i="8"/>
  <c r="S8" i="8"/>
  <c r="Q7" i="8" l="1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E40" i="8" s="1"/>
  <c r="Q41" i="8"/>
  <c r="Q6" i="8"/>
  <c r="D39" i="8"/>
  <c r="E39" i="8"/>
  <c r="D40" i="8"/>
  <c r="D41" i="8"/>
  <c r="E41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D50" i="8"/>
  <c r="D51" i="8"/>
  <c r="D52" i="8"/>
  <c r="D53" i="8"/>
  <c r="E53" i="8"/>
  <c r="D54" i="8"/>
  <c r="D55" i="8"/>
  <c r="D56" i="8"/>
  <c r="D57" i="8"/>
  <c r="E57" i="8"/>
  <c r="D58" i="8"/>
  <c r="D59" i="8"/>
  <c r="D60" i="8"/>
  <c r="D61" i="8"/>
  <c r="E61" i="8"/>
  <c r="D62" i="8"/>
  <c r="D63" i="8"/>
  <c r="D64" i="8"/>
  <c r="D65" i="8"/>
  <c r="E65" i="8"/>
  <c r="D66" i="8"/>
  <c r="D67" i="8"/>
  <c r="D68" i="8"/>
  <c r="D69" i="8"/>
  <c r="E69" i="8"/>
  <c r="D70" i="8"/>
  <c r="D71" i="8"/>
  <c r="D72" i="8"/>
  <c r="D73" i="8"/>
  <c r="E73" i="8"/>
  <c r="D74" i="8"/>
  <c r="D75" i="8"/>
  <c r="D76" i="8"/>
  <c r="D77" i="8"/>
  <c r="E77" i="8"/>
  <c r="D78" i="8"/>
  <c r="D79" i="8"/>
  <c r="D80" i="8"/>
  <c r="D81" i="8"/>
  <c r="E81" i="8"/>
  <c r="D82" i="8"/>
  <c r="D83" i="8"/>
  <c r="D84" i="8"/>
  <c r="Q50" i="8"/>
  <c r="E50" i="8" s="1"/>
  <c r="Q51" i="8"/>
  <c r="E51" i="8" s="1"/>
  <c r="Q52" i="8"/>
  <c r="E52" i="8" s="1"/>
  <c r="Q53" i="8"/>
  <c r="Q54" i="8"/>
  <c r="E54" i="8" s="1"/>
  <c r="Q55" i="8"/>
  <c r="E55" i="8" s="1"/>
  <c r="Q56" i="8"/>
  <c r="E56" i="8" s="1"/>
  <c r="Q57" i="8"/>
  <c r="Q58" i="8"/>
  <c r="E58" i="8" s="1"/>
  <c r="Q59" i="8"/>
  <c r="E59" i="8" s="1"/>
  <c r="Q60" i="8"/>
  <c r="E60" i="8" s="1"/>
  <c r="Q61" i="8"/>
  <c r="Q62" i="8"/>
  <c r="E62" i="8" s="1"/>
  <c r="Q63" i="8"/>
  <c r="E63" i="8" s="1"/>
  <c r="Q64" i="8"/>
  <c r="E64" i="8" s="1"/>
  <c r="Q65" i="8"/>
  <c r="Q66" i="8"/>
  <c r="E66" i="8" s="1"/>
  <c r="Q67" i="8"/>
  <c r="E67" i="8" s="1"/>
  <c r="Q68" i="8"/>
  <c r="E68" i="8" s="1"/>
  <c r="Q69" i="8"/>
  <c r="Q70" i="8"/>
  <c r="E70" i="8" s="1"/>
  <c r="Q71" i="8"/>
  <c r="E71" i="8" s="1"/>
  <c r="Q72" i="8"/>
  <c r="E72" i="8" s="1"/>
  <c r="Q73" i="8"/>
  <c r="Q74" i="8"/>
  <c r="E74" i="8" s="1"/>
  <c r="Q75" i="8"/>
  <c r="E75" i="8" s="1"/>
  <c r="Q76" i="8"/>
  <c r="E76" i="8" s="1"/>
  <c r="Q77" i="8"/>
  <c r="Q78" i="8"/>
  <c r="E78" i="8" s="1"/>
  <c r="Q79" i="8"/>
  <c r="E79" i="8" s="1"/>
  <c r="Q80" i="8"/>
  <c r="E80" i="8" s="1"/>
  <c r="Q81" i="8"/>
  <c r="Q82" i="8"/>
  <c r="E82" i="8" s="1"/>
  <c r="Q83" i="8"/>
  <c r="E83" i="8" s="1"/>
  <c r="Q84" i="8"/>
  <c r="E84" i="8" s="1"/>
  <c r="Q49" i="8"/>
  <c r="E49" i="8" s="1"/>
  <c r="D49" i="8"/>
  <c r="D7" i="8"/>
  <c r="E7" i="8"/>
  <c r="D8" i="8"/>
  <c r="E8" i="8"/>
  <c r="D9" i="8"/>
  <c r="E9" i="8"/>
  <c r="D10" i="8"/>
  <c r="E10" i="8"/>
  <c r="D11" i="8"/>
  <c r="E11" i="8"/>
  <c r="D12" i="8"/>
  <c r="E12" i="8"/>
  <c r="D13" i="8"/>
  <c r="E13" i="8"/>
  <c r="D14" i="8"/>
  <c r="E14" i="8"/>
  <c r="D15" i="8"/>
  <c r="E15" i="8"/>
  <c r="D16" i="8"/>
  <c r="E16" i="8"/>
  <c r="D17" i="8"/>
  <c r="E17" i="8"/>
  <c r="D18" i="8"/>
  <c r="E18" i="8"/>
  <c r="D19" i="8"/>
  <c r="E19" i="8"/>
  <c r="D20" i="8"/>
  <c r="E20" i="8"/>
  <c r="D21" i="8"/>
  <c r="E21" i="8"/>
  <c r="D22" i="8"/>
  <c r="E22" i="8"/>
  <c r="D23" i="8"/>
  <c r="E23" i="8"/>
  <c r="D24" i="8"/>
  <c r="E24" i="8"/>
  <c r="D25" i="8"/>
  <c r="E25" i="8"/>
  <c r="D26" i="8"/>
  <c r="E26" i="8"/>
  <c r="D27" i="8"/>
  <c r="E27" i="8"/>
  <c r="D28" i="8"/>
  <c r="E28" i="8"/>
  <c r="D29" i="8"/>
  <c r="E29" i="8"/>
  <c r="D30" i="8"/>
  <c r="E30" i="8"/>
  <c r="D31" i="8"/>
  <c r="E31" i="8"/>
  <c r="D32" i="8"/>
  <c r="E32" i="8"/>
  <c r="D33" i="8"/>
  <c r="E33" i="8"/>
  <c r="D34" i="8"/>
  <c r="E34" i="8"/>
  <c r="D35" i="8"/>
  <c r="E35" i="8"/>
  <c r="D36" i="8"/>
  <c r="E36" i="8"/>
  <c r="D37" i="8"/>
  <c r="E37" i="8"/>
  <c r="D38" i="8"/>
  <c r="E38" i="8"/>
  <c r="E6" i="8"/>
  <c r="D6" i="8"/>
  <c r="P88" i="13"/>
  <c r="P86" i="13"/>
  <c r="P84" i="13"/>
  <c r="P82" i="13"/>
  <c r="P80" i="13"/>
  <c r="P78" i="13"/>
  <c r="P76" i="13"/>
  <c r="P74" i="13"/>
  <c r="P72" i="13"/>
  <c r="P70" i="13"/>
  <c r="P68" i="13"/>
  <c r="P66" i="13"/>
  <c r="P58" i="13"/>
  <c r="P56" i="13"/>
  <c r="P54" i="13"/>
  <c r="P52" i="13"/>
  <c r="P50" i="13"/>
  <c r="P48" i="13"/>
  <c r="P46" i="13"/>
  <c r="P44" i="13"/>
  <c r="P42" i="13"/>
  <c r="P40" i="13"/>
  <c r="P38" i="13"/>
  <c r="P36" i="13"/>
  <c r="Q88" i="13" l="1"/>
  <c r="Q86" i="13"/>
  <c r="Q84" i="13"/>
  <c r="Q82" i="13"/>
  <c r="Q80" i="13"/>
  <c r="Q78" i="13"/>
  <c r="Q76" i="13"/>
  <c r="Q74" i="13"/>
  <c r="Q72" i="13"/>
  <c r="Q70" i="13"/>
  <c r="Q68" i="13"/>
  <c r="Q66" i="13"/>
  <c r="Q58" i="13"/>
  <c r="Q56" i="13"/>
  <c r="Q54" i="13"/>
  <c r="Q52" i="13"/>
  <c r="Q50" i="13"/>
  <c r="Q48" i="13"/>
  <c r="Q46" i="13"/>
  <c r="Q44" i="13"/>
  <c r="Q42" i="13"/>
  <c r="Q40" i="13"/>
  <c r="Q38" i="13"/>
  <c r="Q36" i="13"/>
  <c r="B88" i="13"/>
  <c r="B86" i="13"/>
  <c r="B84" i="13"/>
  <c r="B82" i="13"/>
  <c r="B80" i="13"/>
  <c r="B78" i="13"/>
  <c r="B76" i="13"/>
  <c r="B74" i="13"/>
  <c r="B72" i="13"/>
  <c r="B70" i="13"/>
  <c r="B68" i="13"/>
  <c r="B66" i="13"/>
  <c r="B58" i="13"/>
  <c r="B56" i="13"/>
  <c r="B54" i="13"/>
  <c r="B52" i="13"/>
  <c r="B50" i="13"/>
  <c r="B48" i="13"/>
  <c r="B46" i="13"/>
  <c r="B44" i="13"/>
  <c r="B42" i="13"/>
  <c r="B40" i="13"/>
  <c r="B38" i="13"/>
  <c r="B36" i="13"/>
  <c r="B87" i="13"/>
  <c r="B85" i="13"/>
  <c r="B83" i="13"/>
  <c r="B81" i="13"/>
  <c r="B79" i="13"/>
  <c r="B77" i="13"/>
  <c r="B75" i="13"/>
  <c r="B73" i="13"/>
  <c r="B71" i="13"/>
  <c r="B69" i="13"/>
  <c r="B65" i="13"/>
  <c r="B67" i="13"/>
  <c r="B57" i="13"/>
  <c r="B55" i="13"/>
  <c r="B53" i="13"/>
  <c r="B51" i="13"/>
  <c r="B49" i="13"/>
  <c r="B47" i="13"/>
  <c r="B45" i="13"/>
  <c r="B43" i="13"/>
  <c r="B41" i="13"/>
  <c r="B39" i="13"/>
  <c r="B37" i="13"/>
  <c r="B35" i="13"/>
  <c r="M89" i="13"/>
  <c r="V89" i="13"/>
  <c r="V59" i="13"/>
  <c r="V29" i="13"/>
  <c r="G6" i="8" l="1"/>
  <c r="H6" i="8"/>
  <c r="G7" i="8"/>
  <c r="H7" i="8"/>
  <c r="G8" i="8"/>
  <c r="H8" i="8"/>
  <c r="G9" i="8"/>
  <c r="H9" i="8"/>
  <c r="G10" i="8"/>
  <c r="H10" i="8"/>
  <c r="G11" i="8"/>
  <c r="H11" i="8"/>
  <c r="G12" i="8"/>
  <c r="H12" i="8"/>
  <c r="G13" i="8"/>
  <c r="H13" i="8"/>
  <c r="G14" i="8"/>
  <c r="H14" i="8"/>
  <c r="G15" i="8"/>
  <c r="H15" i="8"/>
  <c r="G16" i="8"/>
  <c r="H16" i="8"/>
  <c r="G17" i="8"/>
  <c r="H17" i="8"/>
  <c r="G18" i="8"/>
  <c r="H18" i="8"/>
  <c r="G19" i="8"/>
  <c r="H19" i="8"/>
  <c r="G20" i="8"/>
  <c r="H20" i="8"/>
  <c r="G21" i="8"/>
  <c r="H21" i="8"/>
  <c r="G22" i="8"/>
  <c r="H22" i="8"/>
  <c r="G23" i="8"/>
  <c r="H23" i="8"/>
  <c r="G24" i="8"/>
  <c r="H24" i="8"/>
  <c r="G25" i="8"/>
  <c r="H25" i="8"/>
  <c r="G26" i="8"/>
  <c r="H26" i="8"/>
  <c r="G27" i="8"/>
  <c r="H27" i="8"/>
  <c r="G28" i="8"/>
  <c r="H28" i="8"/>
  <c r="G29" i="8"/>
  <c r="H29" i="8"/>
  <c r="G30" i="8"/>
  <c r="H30" i="8"/>
  <c r="G31" i="8"/>
  <c r="H31" i="8"/>
  <c r="G32" i="8"/>
  <c r="H32" i="8"/>
  <c r="G33" i="8"/>
  <c r="H33" i="8"/>
  <c r="G34" i="8"/>
  <c r="H34" i="8"/>
  <c r="G35" i="8"/>
  <c r="H35" i="8"/>
  <c r="G36" i="8"/>
  <c r="H36" i="8"/>
  <c r="G37" i="8"/>
  <c r="H37" i="8"/>
  <c r="G38" i="8"/>
  <c r="H38" i="8"/>
  <c r="G39" i="8"/>
  <c r="H39" i="8"/>
  <c r="G40" i="8"/>
  <c r="H40" i="8"/>
  <c r="G41" i="8"/>
  <c r="H41" i="8"/>
  <c r="G49" i="8"/>
  <c r="H49" i="8"/>
  <c r="G50" i="8"/>
  <c r="H50" i="8"/>
  <c r="G51" i="8"/>
  <c r="H51" i="8"/>
  <c r="G52" i="8"/>
  <c r="H52" i="8"/>
  <c r="G53" i="8"/>
  <c r="H53" i="8"/>
  <c r="G54" i="8"/>
  <c r="H54" i="8"/>
  <c r="G55" i="8"/>
  <c r="H55" i="8"/>
  <c r="G56" i="8"/>
  <c r="H56" i="8"/>
  <c r="G57" i="8"/>
  <c r="H57" i="8"/>
  <c r="G58" i="8"/>
  <c r="H58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I20" i="13"/>
  <c r="C35" i="13"/>
  <c r="D35" i="13"/>
  <c r="E35" i="13"/>
  <c r="F35" i="13"/>
  <c r="G35" i="13"/>
  <c r="H35" i="13"/>
  <c r="C36" i="13"/>
  <c r="D36" i="13"/>
  <c r="E36" i="13"/>
  <c r="F36" i="13"/>
  <c r="G36" i="13"/>
  <c r="H36" i="13"/>
  <c r="K36" i="13"/>
  <c r="L36" i="13"/>
  <c r="N36" i="13"/>
  <c r="O36" i="13"/>
  <c r="C37" i="13"/>
  <c r="D37" i="13"/>
  <c r="E37" i="13"/>
  <c r="F37" i="13"/>
  <c r="G37" i="13"/>
  <c r="H37" i="13"/>
  <c r="C38" i="13"/>
  <c r="D38" i="13"/>
  <c r="E38" i="13"/>
  <c r="F38" i="13"/>
  <c r="G38" i="13"/>
  <c r="H38" i="13"/>
  <c r="K38" i="13"/>
  <c r="L38" i="13"/>
  <c r="N38" i="13"/>
  <c r="O38" i="13"/>
  <c r="C39" i="13"/>
  <c r="D39" i="13"/>
  <c r="E39" i="13"/>
  <c r="F39" i="13"/>
  <c r="G39" i="13"/>
  <c r="H39" i="13"/>
  <c r="C40" i="13"/>
  <c r="D40" i="13"/>
  <c r="E40" i="13"/>
  <c r="F40" i="13"/>
  <c r="G40" i="13"/>
  <c r="H40" i="13"/>
  <c r="K40" i="13"/>
  <c r="L40" i="13"/>
  <c r="N40" i="13"/>
  <c r="O40" i="13"/>
  <c r="C41" i="13"/>
  <c r="D41" i="13"/>
  <c r="E41" i="13"/>
  <c r="F41" i="13"/>
  <c r="G41" i="13"/>
  <c r="H41" i="13"/>
  <c r="C42" i="13"/>
  <c r="D42" i="13"/>
  <c r="E42" i="13"/>
  <c r="F42" i="13"/>
  <c r="G42" i="13"/>
  <c r="H42" i="13"/>
  <c r="K42" i="13"/>
  <c r="L42" i="13"/>
  <c r="N42" i="13"/>
  <c r="O42" i="13"/>
  <c r="C43" i="13"/>
  <c r="D43" i="13"/>
  <c r="E43" i="13"/>
  <c r="F43" i="13"/>
  <c r="G43" i="13"/>
  <c r="H43" i="13"/>
  <c r="C44" i="13"/>
  <c r="D44" i="13"/>
  <c r="E44" i="13"/>
  <c r="F44" i="13"/>
  <c r="G44" i="13"/>
  <c r="H44" i="13"/>
  <c r="K44" i="13"/>
  <c r="L44" i="13"/>
  <c r="N44" i="13"/>
  <c r="O44" i="13"/>
  <c r="C45" i="13"/>
  <c r="D45" i="13"/>
  <c r="E45" i="13"/>
  <c r="F45" i="13"/>
  <c r="G45" i="13"/>
  <c r="H45" i="13"/>
  <c r="C46" i="13"/>
  <c r="D46" i="13"/>
  <c r="E46" i="13"/>
  <c r="F46" i="13"/>
  <c r="G46" i="13"/>
  <c r="H46" i="13"/>
  <c r="K46" i="13"/>
  <c r="L46" i="13"/>
  <c r="N46" i="13"/>
  <c r="O46" i="13"/>
  <c r="C47" i="13"/>
  <c r="D47" i="13"/>
  <c r="E47" i="13"/>
  <c r="F47" i="13"/>
  <c r="G47" i="13"/>
  <c r="H47" i="13"/>
  <c r="C48" i="13"/>
  <c r="D48" i="13"/>
  <c r="E48" i="13"/>
  <c r="F48" i="13"/>
  <c r="G48" i="13"/>
  <c r="H48" i="13"/>
  <c r="K48" i="13"/>
  <c r="L48" i="13"/>
  <c r="N48" i="13"/>
  <c r="O48" i="13"/>
  <c r="C49" i="13"/>
  <c r="D49" i="13"/>
  <c r="E49" i="13"/>
  <c r="F49" i="13"/>
  <c r="G49" i="13"/>
  <c r="H49" i="13"/>
  <c r="C50" i="13"/>
  <c r="D50" i="13"/>
  <c r="E50" i="13"/>
  <c r="F50" i="13"/>
  <c r="G50" i="13"/>
  <c r="H50" i="13"/>
  <c r="K50" i="13"/>
  <c r="L50" i="13"/>
  <c r="N50" i="13"/>
  <c r="O50" i="13"/>
  <c r="C51" i="13"/>
  <c r="D51" i="13"/>
  <c r="E51" i="13"/>
  <c r="F51" i="13"/>
  <c r="G51" i="13"/>
  <c r="H51" i="13"/>
  <c r="C52" i="13"/>
  <c r="D52" i="13"/>
  <c r="E52" i="13"/>
  <c r="F52" i="13"/>
  <c r="G52" i="13"/>
  <c r="H52" i="13"/>
  <c r="K52" i="13"/>
  <c r="L52" i="13"/>
  <c r="N52" i="13"/>
  <c r="O52" i="13"/>
  <c r="C53" i="13"/>
  <c r="D53" i="13"/>
  <c r="E53" i="13"/>
  <c r="F53" i="13"/>
  <c r="G53" i="13"/>
  <c r="H53" i="13"/>
  <c r="C54" i="13"/>
  <c r="D54" i="13"/>
  <c r="E54" i="13"/>
  <c r="F54" i="13"/>
  <c r="G54" i="13"/>
  <c r="H54" i="13"/>
  <c r="K54" i="13"/>
  <c r="L54" i="13"/>
  <c r="N54" i="13"/>
  <c r="O54" i="13"/>
  <c r="C55" i="13"/>
  <c r="D55" i="13"/>
  <c r="E55" i="13"/>
  <c r="F55" i="13"/>
  <c r="G55" i="13"/>
  <c r="H55" i="13"/>
  <c r="C56" i="13"/>
  <c r="D56" i="13"/>
  <c r="E56" i="13"/>
  <c r="F56" i="13"/>
  <c r="G56" i="13"/>
  <c r="H56" i="13"/>
  <c r="K56" i="13"/>
  <c r="L56" i="13"/>
  <c r="N56" i="13"/>
  <c r="O56" i="13"/>
  <c r="C57" i="13"/>
  <c r="D57" i="13"/>
  <c r="E57" i="13"/>
  <c r="F57" i="13"/>
  <c r="G57" i="13"/>
  <c r="H57" i="13"/>
  <c r="C58" i="13"/>
  <c r="D58" i="13"/>
  <c r="E58" i="13"/>
  <c r="F58" i="13"/>
  <c r="G58" i="13"/>
  <c r="H58" i="13"/>
  <c r="K58" i="13"/>
  <c r="L58" i="13"/>
  <c r="N58" i="13"/>
  <c r="O58" i="13"/>
  <c r="C65" i="13"/>
  <c r="D65" i="13"/>
  <c r="E65" i="13"/>
  <c r="F65" i="13"/>
  <c r="G65" i="13"/>
  <c r="H65" i="13"/>
  <c r="C66" i="13"/>
  <c r="D66" i="13"/>
  <c r="E66" i="13"/>
  <c r="F66" i="13"/>
  <c r="G66" i="13"/>
  <c r="H66" i="13"/>
  <c r="K66" i="13"/>
  <c r="L66" i="13"/>
  <c r="N66" i="13"/>
  <c r="O66" i="13"/>
  <c r="C67" i="13"/>
  <c r="D67" i="13"/>
  <c r="E67" i="13"/>
  <c r="F67" i="13"/>
  <c r="G67" i="13"/>
  <c r="H67" i="13"/>
  <c r="N67" i="13"/>
  <c r="C68" i="13"/>
  <c r="D68" i="13"/>
  <c r="E68" i="13"/>
  <c r="F68" i="13"/>
  <c r="G68" i="13"/>
  <c r="H68" i="13"/>
  <c r="K68" i="13"/>
  <c r="L68" i="13"/>
  <c r="N68" i="13"/>
  <c r="O68" i="13"/>
  <c r="C69" i="13"/>
  <c r="D69" i="13"/>
  <c r="E69" i="13"/>
  <c r="F69" i="13"/>
  <c r="G69" i="13"/>
  <c r="H69" i="13"/>
  <c r="N69" i="13"/>
  <c r="C70" i="13"/>
  <c r="D70" i="13"/>
  <c r="E70" i="13"/>
  <c r="F70" i="13"/>
  <c r="G70" i="13"/>
  <c r="H70" i="13"/>
  <c r="K70" i="13"/>
  <c r="L70" i="13"/>
  <c r="N70" i="13"/>
  <c r="O70" i="13"/>
  <c r="C71" i="13"/>
  <c r="D71" i="13"/>
  <c r="E71" i="13"/>
  <c r="F71" i="13"/>
  <c r="G71" i="13"/>
  <c r="H71" i="13"/>
  <c r="C72" i="13"/>
  <c r="D72" i="13"/>
  <c r="E72" i="13"/>
  <c r="F72" i="13"/>
  <c r="G72" i="13"/>
  <c r="H72" i="13"/>
  <c r="K72" i="13"/>
  <c r="L72" i="13"/>
  <c r="N72" i="13"/>
  <c r="O72" i="13"/>
  <c r="C73" i="13"/>
  <c r="D73" i="13"/>
  <c r="E73" i="13"/>
  <c r="F73" i="13"/>
  <c r="G73" i="13"/>
  <c r="H73" i="13"/>
  <c r="C74" i="13"/>
  <c r="D74" i="13"/>
  <c r="E74" i="13"/>
  <c r="F74" i="13"/>
  <c r="G74" i="13"/>
  <c r="H74" i="13"/>
  <c r="K74" i="13"/>
  <c r="L74" i="13"/>
  <c r="N74" i="13"/>
  <c r="O74" i="13"/>
  <c r="C75" i="13"/>
  <c r="D75" i="13"/>
  <c r="E75" i="13"/>
  <c r="F75" i="13"/>
  <c r="G75" i="13"/>
  <c r="H75" i="13"/>
  <c r="C76" i="13"/>
  <c r="D76" i="13"/>
  <c r="E76" i="13"/>
  <c r="F76" i="13"/>
  <c r="G76" i="13"/>
  <c r="H76" i="13"/>
  <c r="K76" i="13"/>
  <c r="L76" i="13"/>
  <c r="N76" i="13"/>
  <c r="O76" i="13"/>
  <c r="C77" i="13"/>
  <c r="D77" i="13"/>
  <c r="E77" i="13"/>
  <c r="F77" i="13"/>
  <c r="G77" i="13"/>
  <c r="H77" i="13"/>
  <c r="C78" i="13"/>
  <c r="D78" i="13"/>
  <c r="E78" i="13"/>
  <c r="F78" i="13"/>
  <c r="G78" i="13"/>
  <c r="H78" i="13"/>
  <c r="K78" i="13"/>
  <c r="L78" i="13"/>
  <c r="N78" i="13"/>
  <c r="O78" i="13"/>
  <c r="C79" i="13"/>
  <c r="D79" i="13"/>
  <c r="E79" i="13"/>
  <c r="F79" i="13"/>
  <c r="G79" i="13"/>
  <c r="H79" i="13"/>
  <c r="C80" i="13"/>
  <c r="D80" i="13"/>
  <c r="E80" i="13"/>
  <c r="F80" i="13"/>
  <c r="G80" i="13"/>
  <c r="H80" i="13"/>
  <c r="K80" i="13"/>
  <c r="L80" i="13"/>
  <c r="N80" i="13"/>
  <c r="O80" i="13"/>
  <c r="C81" i="13"/>
  <c r="D81" i="13"/>
  <c r="E81" i="13"/>
  <c r="F81" i="13"/>
  <c r="G81" i="13"/>
  <c r="H81" i="13"/>
  <c r="C82" i="13"/>
  <c r="D82" i="13"/>
  <c r="E82" i="13"/>
  <c r="F82" i="13"/>
  <c r="G82" i="13"/>
  <c r="H82" i="13"/>
  <c r="K82" i="13"/>
  <c r="L82" i="13"/>
  <c r="N82" i="13"/>
  <c r="O82" i="13"/>
  <c r="C83" i="13"/>
  <c r="D83" i="13"/>
  <c r="E83" i="13"/>
  <c r="F83" i="13"/>
  <c r="G83" i="13"/>
  <c r="H83" i="13"/>
  <c r="C84" i="13"/>
  <c r="D84" i="13"/>
  <c r="E84" i="13"/>
  <c r="F84" i="13"/>
  <c r="G84" i="13"/>
  <c r="H84" i="13"/>
  <c r="K84" i="13"/>
  <c r="L84" i="13"/>
  <c r="N84" i="13"/>
  <c r="O84" i="13"/>
  <c r="C85" i="13"/>
  <c r="D85" i="13"/>
  <c r="E85" i="13"/>
  <c r="F85" i="13"/>
  <c r="G85" i="13"/>
  <c r="H85" i="13"/>
  <c r="C86" i="13"/>
  <c r="D86" i="13"/>
  <c r="E86" i="13"/>
  <c r="F86" i="13"/>
  <c r="G86" i="13"/>
  <c r="H86" i="13"/>
  <c r="K86" i="13"/>
  <c r="L86" i="13"/>
  <c r="N86" i="13"/>
  <c r="O86" i="13"/>
  <c r="C87" i="13"/>
  <c r="D87" i="13"/>
  <c r="E87" i="13"/>
  <c r="F87" i="13"/>
  <c r="G87" i="13"/>
  <c r="H87" i="13"/>
  <c r="C88" i="13"/>
  <c r="D88" i="13"/>
  <c r="E88" i="13"/>
  <c r="F88" i="13"/>
  <c r="G88" i="13"/>
  <c r="H88" i="13"/>
  <c r="K88" i="13"/>
  <c r="L88" i="13"/>
  <c r="N88" i="13"/>
  <c r="O88" i="13"/>
</calcChain>
</file>

<file path=xl/sharedStrings.xml><?xml version="1.0" encoding="utf-8"?>
<sst xmlns="http://schemas.openxmlformats.org/spreadsheetml/2006/main" count="1091" uniqueCount="433">
  <si>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</si>
  <si>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</si>
  <si>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</si>
  <si>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</si>
  <si>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</si>
  <si>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</si>
  <si>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</si>
  <si>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</si>
  <si>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</si>
  <si>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</si>
  <si>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</si>
  <si>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</si>
  <si>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</si>
  <si>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</si>
  <si>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</si>
  <si>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</si>
  <si>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</si>
  <si>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</si>
  <si>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</si>
  <si>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</si>
  <si>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</si>
  <si>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</si>
  <si>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</si>
  <si>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</si>
  <si>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</si>
  <si>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</si>
  <si>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</si>
  <si>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</si>
  <si>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</si>
  <si>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</si>
  <si>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</si>
  <si>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</si>
  <si>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</si>
  <si>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</si>
  <si>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</si>
  <si>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</si>
  <si>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</si>
  <si>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</si>
  <si>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</si>
  <si>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</si>
  <si>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</si>
  <si>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</si>
  <si>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</si>
  <si>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</si>
  <si>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</si>
  <si>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</si>
  <si>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</si>
  <si>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</si>
  <si>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</si>
  <si>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Q</t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</si>
  <si>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</si>
  <si>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</si>
  <si>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</si>
  <si>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</si>
  <si>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E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</si>
  <si>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</si>
  <si>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</si>
  <si>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</si>
  <si>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</si>
  <si>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</si>
  <si>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</si>
  <si>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</si>
  <si>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</si>
  <si>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</si>
  <si>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</si>
  <si>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</si>
  <si>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</si>
  <si>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</si>
  <si>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</si>
  <si>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</si>
  <si>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</si>
  <si>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</si>
  <si>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</si>
  <si>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</si>
  <si>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</si>
  <si>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</si>
  <si>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</si>
  <si>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</si>
  <si>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</si>
  <si>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</si>
  <si>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</si>
  <si>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</si>
  <si>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</si>
  <si>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</si>
  <si>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</si>
  <si>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</si>
  <si>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J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</si>
  <si>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</si>
  <si>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</si>
  <si>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-</t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</si>
  <si>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</si>
  <si>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計算+変更合計</t>
    <rPh sb="0" eb="2">
      <t>ケイサン</t>
    </rPh>
    <rPh sb="3" eb="5">
      <t>ヘンコウ</t>
    </rPh>
    <rPh sb="5" eb="7">
      <t>ゴウケイ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</si>
  <si>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</si>
  <si>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</si>
  <si>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</si>
  <si>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</si>
  <si>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</si>
  <si>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</si>
  <si>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</si>
  <si>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</si>
  <si>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算定数量2</t>
    <rPh sb="0" eb="2">
      <t>サンテイ</t>
    </rPh>
    <rPh sb="2" eb="4">
      <t>スウリョウ</t>
    </rPh>
    <phoneticPr fontId="3"/>
  </si>
  <si>
    <t>単位当り</t>
    <rPh sb="0" eb="2">
      <t>タンイ</t>
    </rPh>
    <rPh sb="2" eb="3">
      <t>アタ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</si>
  <si>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</si>
  <si>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</si>
  <si>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</si>
  <si>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</si>
  <si>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</si>
  <si>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H</t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</si>
  <si>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</si>
  <si>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F</t>
    <phoneticPr fontId="3"/>
  </si>
  <si>
    <t>N</t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</si>
  <si>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</si>
  <si>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</si>
  <si>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単位当り1</t>
    <rPh sb="0" eb="2">
      <t>タンイ</t>
    </rPh>
    <rPh sb="2" eb="3">
      <t>アタ</t>
    </rPh>
    <phoneticPr fontId="3"/>
  </si>
  <si>
    <t>単位当り2</t>
    <rPh sb="0" eb="2">
      <t>タンイ</t>
    </rPh>
    <rPh sb="2" eb="3">
      <t>アタ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</si>
  <si>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</si>
  <si>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</si>
  <si>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</si>
  <si>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</si>
  <si>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</si>
  <si>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</si>
  <si>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計算+変更単位当</t>
    <rPh sb="0" eb="2">
      <t>ケイサン</t>
    </rPh>
    <rPh sb="3" eb="5">
      <t>ヘンコウ</t>
    </rPh>
    <rPh sb="5" eb="7">
      <t>タンイ</t>
    </rPh>
    <rPh sb="7" eb="8">
      <t>アタ</t>
    </rPh>
    <phoneticPr fontId="3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</si>
  <si>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3"/>
  </si>
  <si>
    <t>当初単価</t>
    <rPh sb="0" eb="2">
      <t>トウショ</t>
    </rPh>
    <rPh sb="2" eb="4">
      <t>タンカ</t>
    </rPh>
    <phoneticPr fontId="3"/>
  </si>
  <si>
    <t>変更単価</t>
    <rPh sb="0" eb="2">
      <t>ヘンコウ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</si>
  <si>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</si>
  <si>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</si>
  <si>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</si>
  <si>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</si>
  <si>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</si>
  <si>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</si>
  <si>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</si>
  <si>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</si>
  <si>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3"/>
  </si>
  <si>
    <t>R</t>
    <phoneticPr fontId="3"/>
  </si>
  <si>
    <t>W</t>
    <phoneticPr fontId="3"/>
  </si>
  <si>
    <t>P</t>
    <phoneticPr fontId="3"/>
  </si>
  <si>
    <t>V</t>
    <phoneticPr fontId="3"/>
  </si>
  <si>
    <t>C</t>
    <phoneticPr fontId="3"/>
  </si>
  <si>
    <t>D</t>
    <phoneticPr fontId="3"/>
  </si>
  <si>
    <t>G</t>
    <phoneticPr fontId="3"/>
  </si>
  <si>
    <t>I</t>
    <phoneticPr fontId="3"/>
  </si>
  <si>
    <t>K</t>
    <phoneticPr fontId="3"/>
  </si>
  <si>
    <t>L</t>
    <phoneticPr fontId="3"/>
  </si>
  <si>
    <t>M</t>
    <phoneticPr fontId="3"/>
  </si>
  <si>
    <t>O</t>
    <phoneticPr fontId="3"/>
  </si>
  <si>
    <t>S</t>
    <phoneticPr fontId="3"/>
  </si>
  <si>
    <t>T</t>
    <phoneticPr fontId="3"/>
  </si>
  <si>
    <t>U</t>
    <phoneticPr fontId="3"/>
  </si>
  <si>
    <t>X</t>
    <phoneticPr fontId="3"/>
  </si>
  <si>
    <t>Y</t>
    <phoneticPr fontId="3"/>
  </si>
  <si>
    <t>Z</t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</si>
  <si>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</si>
  <si>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</si>
  <si>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</si>
  <si>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</si>
  <si>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金　　　額</t>
    <rPh sb="0" eb="1">
      <t>キン</t>
    </rPh>
    <rPh sb="4" eb="5">
      <t>ガク</t>
    </rPh>
    <phoneticPr fontId="3"/>
  </si>
  <si>
    <t>規格</t>
    <rPh sb="0" eb="2">
      <t>キカク</t>
    </rPh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</si>
  <si>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</si>
  <si>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算定数量</t>
    <rPh sb="0" eb="2">
      <t>サンテイ</t>
    </rPh>
    <rPh sb="2" eb="4">
      <t>スウリョウ</t>
    </rPh>
    <phoneticPr fontId="3"/>
  </si>
  <si>
    <t>×</t>
    <phoneticPr fontId="3"/>
  </si>
  <si>
    <t>○</t>
    <phoneticPr fontId="3"/>
  </si>
  <si>
    <t>算定単位</t>
    <rPh sb="0" eb="2">
      <t>サンテイ</t>
    </rPh>
    <rPh sb="2" eb="4">
      <t>タンイ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</si>
  <si>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</si>
  <si>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</si>
  <si>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</si>
  <si>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</si>
  <si>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</si>
  <si>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１または２</t>
    <phoneticPr fontId="3"/>
  </si>
  <si>
    <t>文字列単位当</t>
    <rPh sb="0" eb="3">
      <t>モジレツ</t>
    </rPh>
    <rPh sb="3" eb="5">
      <t>タンイ</t>
    </rPh>
    <rPh sb="5" eb="6">
      <t>アタ</t>
    </rPh>
    <phoneticPr fontId="3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</si>
  <si>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</si>
  <si>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3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</si>
  <si>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</si>
  <si>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計</t>
    <rPh sb="0" eb="1">
      <t>ケイ</t>
    </rPh>
    <phoneticPr fontId="3"/>
  </si>
  <si>
    <t>AI</t>
    <phoneticPr fontId="3"/>
  </si>
  <si>
    <t>AE</t>
    <phoneticPr fontId="3"/>
  </si>
  <si>
    <t>０非表示</t>
  </si>
  <si>
    <t>名　　　称</t>
    <rPh sb="0" eb="1">
      <t>メイ</t>
    </rPh>
    <rPh sb="4" eb="5">
      <t>ショウ</t>
    </rPh>
    <phoneticPr fontId="3"/>
  </si>
  <si>
    <t>単位</t>
    <rPh sb="0" eb="2">
      <t>タンイ</t>
    </rPh>
    <phoneticPr fontId="3"/>
  </si>
  <si>
    <t>単　　価</t>
    <rPh sb="0" eb="1">
      <t>タン</t>
    </rPh>
    <rPh sb="3" eb="4">
      <t>アタイ</t>
    </rPh>
    <phoneticPr fontId="3"/>
  </si>
  <si>
    <t>摘　　　要</t>
    <rPh sb="0" eb="1">
      <t>チャク</t>
    </rPh>
    <rPh sb="4" eb="5">
      <t>ヨウ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</si>
  <si>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</si>
  <si>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</si>
  <si>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</si>
  <si>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</si>
  <si>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</si>
  <si>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</si>
  <si>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単　価</t>
    <rPh sb="0" eb="1">
      <t>タン</t>
    </rPh>
    <rPh sb="2" eb="3">
      <t>アタイ</t>
    </rPh>
    <phoneticPr fontId="3"/>
  </si>
  <si>
    <t>金　　額</t>
    <rPh sb="0" eb="1">
      <t>キン</t>
    </rPh>
    <rPh sb="3" eb="4">
      <t>ガク</t>
    </rPh>
    <phoneticPr fontId="3"/>
  </si>
  <si>
    <t>AE</t>
    <phoneticPr fontId="3"/>
  </si>
  <si>
    <t>AC</t>
    <phoneticPr fontId="3"/>
  </si>
  <si>
    <t>AI</t>
    <phoneticPr fontId="3"/>
  </si>
  <si>
    <t>BB</t>
    <phoneticPr fontId="3"/>
  </si>
  <si>
    <t>AJ</t>
    <phoneticPr fontId="3"/>
  </si>
  <si>
    <t>BC</t>
    <phoneticPr fontId="3"/>
  </si>
  <si>
    <t>AS</t>
    <phoneticPr fontId="3"/>
  </si>
  <si>
    <t>A</t>
    <phoneticPr fontId="3"/>
  </si>
  <si>
    <t>AZ</t>
    <phoneticPr fontId="3"/>
  </si>
  <si>
    <t>BS</t>
    <phoneticPr fontId="3"/>
  </si>
  <si>
    <t>BL</t>
    <phoneticPr fontId="3"/>
  </si>
  <si>
    <t>C</t>
    <phoneticPr fontId="3"/>
  </si>
  <si>
    <t>T</t>
    <phoneticPr fontId="3"/>
  </si>
  <si>
    <t>D</t>
    <phoneticPr fontId="3"/>
  </si>
  <si>
    <t>U</t>
    <phoneticPr fontId="3"/>
  </si>
  <si>
    <t>A</t>
    <phoneticPr fontId="3"/>
  </si>
  <si>
    <t>L</t>
    <phoneticPr fontId="3"/>
  </si>
  <si>
    <t>AC</t>
    <phoneticPr fontId="3"/>
  </si>
  <si>
    <t>F</t>
    <phoneticPr fontId="3"/>
  </si>
  <si>
    <t>W</t>
    <phoneticPr fontId="3"/>
  </si>
  <si>
    <t>N</t>
    <phoneticPr fontId="3"/>
  </si>
  <si>
    <t>AE</t>
    <phoneticPr fontId="3"/>
  </si>
  <si>
    <t>AI</t>
    <phoneticPr fontId="3"/>
  </si>
  <si>
    <t>AK</t>
    <phoneticPr fontId="3"/>
  </si>
  <si>
    <t>BD</t>
    <phoneticPr fontId="3"/>
  </si>
  <si>
    <t>AL</t>
    <phoneticPr fontId="3"/>
  </si>
  <si>
    <t>BE</t>
    <phoneticPr fontId="3"/>
  </si>
  <si>
    <t>AQ</t>
    <phoneticPr fontId="3"/>
  </si>
  <si>
    <t>BJ</t>
    <phoneticPr fontId="3"/>
  </si>
  <si>
    <t>AN</t>
    <phoneticPr fontId="3"/>
  </si>
  <si>
    <t>BG</t>
    <phoneticPr fontId="3"/>
  </si>
  <si>
    <t>AR</t>
    <phoneticPr fontId="3"/>
  </si>
  <si>
    <t>BK</t>
    <phoneticPr fontId="3"/>
  </si>
  <si>
    <t>AS</t>
    <phoneticPr fontId="3"/>
  </si>
  <si>
    <t>BL</t>
    <phoneticPr fontId="3"/>
  </si>
  <si>
    <t>-</t>
    <phoneticPr fontId="3"/>
  </si>
  <si>
    <t>AO</t>
    <phoneticPr fontId="3"/>
  </si>
  <si>
    <t>BH</t>
    <phoneticPr fontId="3"/>
  </si>
  <si>
    <t>AM</t>
    <phoneticPr fontId="3"/>
  </si>
  <si>
    <t>BF</t>
    <phoneticPr fontId="3"/>
  </si>
  <si>
    <t>AZ</t>
    <phoneticPr fontId="3"/>
  </si>
  <si>
    <t>BS</t>
    <phoneticPr fontId="3"/>
  </si>
  <si>
    <t>工事価格1</t>
    <rPh sb="0" eb="2">
      <t>コウジ</t>
    </rPh>
    <rPh sb="2" eb="4">
      <t>カカク</t>
    </rPh>
    <phoneticPr fontId="3"/>
  </si>
  <si>
    <t>工事価格</t>
    <rPh sb="0" eb="2">
      <t>コウジ</t>
    </rPh>
    <rPh sb="2" eb="4">
      <t>カカク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</si>
  <si>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</si>
  <si>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</si>
  <si>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</si>
  <si>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</si>
  <si>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</si>
  <si>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工事場所</t>
    <rPh sb="0" eb="2">
      <t>コウジ</t>
    </rPh>
    <rPh sb="2" eb="4">
      <t>バショ</t>
    </rPh>
    <phoneticPr fontId="3"/>
  </si>
  <si>
    <t>工事場所1</t>
    <rPh sb="0" eb="2">
      <t>コウジ</t>
    </rPh>
    <rPh sb="2" eb="4">
      <t>バショ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</si>
  <si>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</si>
  <si>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</si>
  <si>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</si>
  <si>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</si>
  <si>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工事名1</t>
    <rPh sb="0" eb="2">
      <t>コウジ</t>
    </rPh>
    <rPh sb="2" eb="3">
      <t>メイ</t>
    </rPh>
    <phoneticPr fontId="3"/>
  </si>
  <si>
    <t>数量</t>
    <rPh sb="0" eb="2">
      <t>スウリョウ</t>
    </rPh>
    <phoneticPr fontId="3"/>
  </si>
  <si>
    <t>単価表明細</t>
    <rPh sb="0" eb="2">
      <t>タンカ</t>
    </rPh>
    <rPh sb="2" eb="3">
      <t>ヒョウ</t>
    </rPh>
    <rPh sb="3" eb="5">
      <t>メイサイ</t>
    </rPh>
    <phoneticPr fontId="3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</si>
  <si>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</si>
  <si>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</si>
  <si>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工事設計書　　　　　　　事業年度：</t>
    <rPh sb="0" eb="2">
      <t>コウジ</t>
    </rPh>
    <rPh sb="2" eb="5">
      <t>セッケイショ</t>
    </rPh>
    <rPh sb="12" eb="14">
      <t>ジギョウ</t>
    </rPh>
    <rPh sb="14" eb="16">
      <t>ネンド</t>
    </rPh>
    <phoneticPr fontId="3"/>
  </si>
  <si>
    <t>事業名(ﾀｲﾄﾙ)</t>
    <rPh sb="0" eb="2">
      <t>ジギョウ</t>
    </rPh>
    <phoneticPr fontId="3"/>
  </si>
  <si>
    <t>事業名（ﾀｲﾄﾙ）</t>
    <rPh sb="0" eb="2">
      <t>ジギョウ</t>
    </rPh>
    <rPh sb="2" eb="3">
      <t>メイ</t>
    </rPh>
    <phoneticPr fontId="3"/>
  </si>
  <si>
    <t>工事名(ﾀｲﾄﾙ)</t>
    <phoneticPr fontId="3"/>
  </si>
  <si>
    <t>工事名（ﾀｲﾄﾙ）</t>
    <rPh sb="0" eb="2">
      <t>コウジ</t>
    </rPh>
    <rPh sb="2" eb="3">
      <t>メイ</t>
    </rPh>
    <phoneticPr fontId="3"/>
  </si>
  <si>
    <t>工事場所(ﾀｲﾄﾙ)</t>
    <phoneticPr fontId="3"/>
  </si>
  <si>
    <t>工事場所（ﾀｲﾄﾙ）</t>
    <rPh sb="0" eb="2">
      <t>コウジ</t>
    </rPh>
    <rPh sb="2" eb="4">
      <t>バショ</t>
    </rPh>
    <phoneticPr fontId="3"/>
  </si>
  <si>
    <t>事業名</t>
    <rPh sb="0" eb="2">
      <t>ジギョウ</t>
    </rPh>
    <rPh sb="2" eb="3">
      <t>メイ</t>
    </rPh>
    <phoneticPr fontId="3"/>
  </si>
  <si>
    <t>工事場所2</t>
    <rPh sb="0" eb="2">
      <t>コウジ</t>
    </rPh>
    <rPh sb="2" eb="4">
      <t>バショ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</si>
  <si>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</si>
  <si>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</si>
  <si>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H</t>
    <phoneticPr fontId="3"/>
  </si>
  <si>
    <t>○</t>
    <phoneticPr fontId="3"/>
  </si>
  <si>
    <t>表紙備考</t>
    <phoneticPr fontId="3"/>
  </si>
  <si>
    <t>表紙備考</t>
    <rPh sb="0" eb="2">
      <t>ヒョウシ</t>
    </rPh>
    <rPh sb="2" eb="4">
      <t>ビコウ</t>
    </rPh>
    <phoneticPr fontId="3"/>
  </si>
  <si>
    <t>×</t>
    <phoneticPr fontId="3"/>
  </si>
  <si>
    <t>工種名1</t>
    <rPh sb="0" eb="2">
      <t>コウシュ</t>
    </rPh>
    <rPh sb="2" eb="3">
      <t>メイ</t>
    </rPh>
    <phoneticPr fontId="3"/>
  </si>
  <si>
    <t>工種</t>
    <rPh sb="0" eb="2">
      <t>コウシュ</t>
    </rPh>
    <phoneticPr fontId="3"/>
  </si>
  <si>
    <t>×</t>
    <phoneticPr fontId="3"/>
  </si>
  <si>
    <t>起工日付</t>
    <rPh sb="0" eb="2">
      <t>キコウ</t>
    </rPh>
    <rPh sb="2" eb="4">
      <t>ヒヅケ</t>
    </rPh>
    <phoneticPr fontId="3"/>
  </si>
  <si>
    <t>起工年月日</t>
    <rPh sb="0" eb="2">
      <t>キコウ</t>
    </rPh>
    <rPh sb="2" eb="5">
      <t>ネンガッピ</t>
    </rPh>
    <phoneticPr fontId="3"/>
  </si>
  <si>
    <t>H</t>
    <phoneticPr fontId="3"/>
  </si>
  <si>
    <t>×</t>
    <phoneticPr fontId="3"/>
  </si>
  <si>
    <t>工期開始</t>
    <rPh sb="0" eb="2">
      <t>コウキ</t>
    </rPh>
    <rPh sb="2" eb="4">
      <t>カイシ</t>
    </rPh>
    <phoneticPr fontId="3"/>
  </si>
  <si>
    <t>工期終了</t>
    <rPh sb="0" eb="2">
      <t>コウキ</t>
    </rPh>
    <rPh sb="2" eb="4">
      <t>シュウリョウ</t>
    </rPh>
    <phoneticPr fontId="3"/>
  </si>
  <si>
    <t>×</t>
    <phoneticPr fontId="3"/>
  </si>
  <si>
    <t>事業年度</t>
    <rPh sb="0" eb="2">
      <t>ジギョウ</t>
    </rPh>
    <rPh sb="2" eb="4">
      <t>ネンド</t>
    </rPh>
    <phoneticPr fontId="3"/>
  </si>
  <si>
    <t>×</t>
    <phoneticPr fontId="3"/>
  </si>
  <si>
    <t>H</t>
    <phoneticPr fontId="3"/>
  </si>
  <si>
    <t>工　　　種</t>
    <rPh sb="0" eb="1">
      <t>コウ</t>
    </rPh>
    <rPh sb="4" eb="5">
      <t>タネ</t>
    </rPh>
    <phoneticPr fontId="3"/>
  </si>
  <si>
    <t>工　　　期</t>
    <rPh sb="0" eb="1">
      <t>コウ</t>
    </rPh>
    <rPh sb="4" eb="5">
      <t>キ</t>
    </rPh>
    <phoneticPr fontId="3"/>
  </si>
  <si>
    <t>工 事 価 格</t>
    <rPh sb="0" eb="1">
      <t>コウ</t>
    </rPh>
    <rPh sb="2" eb="3">
      <t>コト</t>
    </rPh>
    <rPh sb="4" eb="5">
      <t>アタイ</t>
    </rPh>
    <rPh sb="6" eb="7">
      <t>カク</t>
    </rPh>
    <phoneticPr fontId="3"/>
  </si>
  <si>
    <t xml:space="preserve"> 消 費 税</t>
    <rPh sb="1" eb="2">
      <t>ケ</t>
    </rPh>
    <rPh sb="3" eb="4">
      <t>ヒ</t>
    </rPh>
    <rPh sb="5" eb="6">
      <t>ゼイ</t>
    </rPh>
    <phoneticPr fontId="3"/>
  </si>
  <si>
    <t>合      計</t>
    <rPh sb="0" eb="1">
      <t>ゴウ</t>
    </rPh>
    <rPh sb="7" eb="8">
      <t>ケイ</t>
    </rPh>
    <phoneticPr fontId="3"/>
  </si>
  <si>
    <t>費目        工種        施工名称</t>
    <rPh sb="0" eb="2">
      <t>ヒモク</t>
    </rPh>
    <rPh sb="10" eb="11">
      <t>コウ</t>
    </rPh>
    <rPh sb="11" eb="12">
      <t>シュ</t>
    </rPh>
    <rPh sb="20" eb="22">
      <t>セコウ</t>
    </rPh>
    <rPh sb="22" eb="24">
      <t>メイショウ</t>
    </rPh>
    <phoneticPr fontId="3"/>
  </si>
  <si>
    <t>数  量</t>
    <rPh sb="0" eb="1">
      <t>カズ</t>
    </rPh>
    <rPh sb="3" eb="4">
      <t>リョウ</t>
    </rPh>
    <phoneticPr fontId="3"/>
  </si>
  <si>
    <t>単  位</t>
    <rPh sb="0" eb="1">
      <t>タン</t>
    </rPh>
    <rPh sb="3" eb="4">
      <t>クライ</t>
    </rPh>
    <phoneticPr fontId="3"/>
  </si>
  <si>
    <t>摘　　　要</t>
    <rPh sb="0" eb="1">
      <t>テキ</t>
    </rPh>
    <rPh sb="4" eb="5">
      <t>ヨウ</t>
    </rPh>
    <phoneticPr fontId="3"/>
  </si>
  <si>
    <t>工種別内訳</t>
    <rPh sb="0" eb="1">
      <t>コウ</t>
    </rPh>
    <rPh sb="1" eb="3">
      <t>シュベツ</t>
    </rPh>
    <rPh sb="3" eb="5">
      <t>ウチワケ</t>
    </rPh>
    <phoneticPr fontId="3"/>
  </si>
  <si>
    <t>AJ</t>
    <phoneticPr fontId="3"/>
  </si>
  <si>
    <t>A</t>
    <phoneticPr fontId="3"/>
  </si>
  <si>
    <t>AM</t>
    <phoneticPr fontId="3"/>
  </si>
  <si>
    <t>AN</t>
    <phoneticPr fontId="3"/>
  </si>
  <si>
    <t>AH</t>
    <phoneticPr fontId="3"/>
  </si>
  <si>
    <t>種目　変更</t>
    <rPh sb="0" eb="2">
      <t>シュモク</t>
    </rPh>
    <rPh sb="3" eb="5">
      <t>ヘンコウ</t>
    </rPh>
    <phoneticPr fontId="3"/>
  </si>
  <si>
    <t>種目　変更</t>
    <rPh sb="0" eb="2">
      <t>シュモク</t>
    </rPh>
    <phoneticPr fontId="3"/>
  </si>
  <si>
    <t>数量　変更</t>
    <rPh sb="0" eb="2">
      <t>スウリョウ</t>
    </rPh>
    <phoneticPr fontId="3"/>
  </si>
  <si>
    <t>単位　変更</t>
    <rPh sb="0" eb="2">
      <t>タンイ</t>
    </rPh>
    <phoneticPr fontId="3"/>
  </si>
  <si>
    <t>単価　変更</t>
    <rPh sb="0" eb="2">
      <t>タンカ</t>
    </rPh>
    <phoneticPr fontId="3"/>
  </si>
  <si>
    <t>金額　変更</t>
    <rPh sb="0" eb="2">
      <t>キンガク</t>
    </rPh>
    <phoneticPr fontId="3"/>
  </si>
  <si>
    <t>形状寸法　変更</t>
    <rPh sb="0" eb="2">
      <t>ケイジョウ</t>
    </rPh>
    <rPh sb="2" eb="4">
      <t>スンポウ</t>
    </rPh>
    <phoneticPr fontId="3"/>
  </si>
  <si>
    <t>算定数量　変更</t>
    <rPh sb="0" eb="2">
      <t>サンテイ</t>
    </rPh>
    <rPh sb="2" eb="4">
      <t>スウリョウ</t>
    </rPh>
    <phoneticPr fontId="3"/>
  </si>
  <si>
    <t>単位当り　変更</t>
    <rPh sb="0" eb="2">
      <t>タンイ</t>
    </rPh>
    <rPh sb="2" eb="3">
      <t>アタ</t>
    </rPh>
    <phoneticPr fontId="3"/>
  </si>
  <si>
    <t>算定単位　変更</t>
    <rPh sb="0" eb="2">
      <t>サンテイ</t>
    </rPh>
    <rPh sb="2" eb="4">
      <t>タンイ</t>
    </rPh>
    <phoneticPr fontId="3"/>
  </si>
  <si>
    <t>採用単価名　変更</t>
    <rPh sb="0" eb="2">
      <t>サイヨウ</t>
    </rPh>
    <rPh sb="2" eb="4">
      <t>タンカ</t>
    </rPh>
    <rPh sb="4" eb="5">
      <t>メイ</t>
    </rPh>
    <phoneticPr fontId="3"/>
  </si>
  <si>
    <t>採用単価種類　変更</t>
    <rPh sb="0" eb="2">
      <t>サイヨウ</t>
    </rPh>
    <rPh sb="2" eb="4">
      <t>タンカ</t>
    </rPh>
    <rPh sb="4" eb="6">
      <t>シュルイ</t>
    </rPh>
    <phoneticPr fontId="3"/>
  </si>
  <si>
    <t>資料　変更</t>
    <rPh sb="0" eb="2">
      <t>シリョウ</t>
    </rPh>
    <phoneticPr fontId="3"/>
  </si>
  <si>
    <t>備考　変更</t>
    <rPh sb="0" eb="2">
      <t>ビコウ</t>
    </rPh>
    <phoneticPr fontId="3"/>
  </si>
  <si>
    <t>明細備考　変更</t>
    <rPh sb="0" eb="2">
      <t>メイサイ</t>
    </rPh>
    <rPh sb="2" eb="4">
      <t>ビコウ</t>
    </rPh>
    <phoneticPr fontId="3"/>
  </si>
  <si>
    <t>AA</t>
    <phoneticPr fontId="3"/>
  </si>
  <si>
    <t>AQ</t>
    <phoneticPr fontId="3"/>
  </si>
  <si>
    <t>BD</t>
    <phoneticPr fontId="3"/>
  </si>
  <si>
    <t>AF</t>
    <phoneticPr fontId="3"/>
  </si>
  <si>
    <t>AT</t>
    <phoneticPr fontId="3"/>
  </si>
  <si>
    <t>AO</t>
    <phoneticPr fontId="3"/>
  </si>
  <si>
    <t>C</t>
    <phoneticPr fontId="3"/>
  </si>
  <si>
    <t>R</t>
    <phoneticPr fontId="3"/>
  </si>
  <si>
    <t>AE</t>
    <phoneticPr fontId="3"/>
  </si>
  <si>
    <t>AG</t>
    <phoneticPr fontId="3"/>
  </si>
  <si>
    <t>AU</t>
    <phoneticPr fontId="3"/>
  </si>
  <si>
    <t>AV</t>
    <phoneticPr fontId="3"/>
  </si>
  <si>
    <t>BA</t>
    <phoneticPr fontId="3"/>
  </si>
  <si>
    <t>AX</t>
    <phoneticPr fontId="3"/>
  </si>
  <si>
    <t>BB</t>
    <phoneticPr fontId="3"/>
  </si>
  <si>
    <t>-</t>
    <phoneticPr fontId="3"/>
  </si>
  <si>
    <t>-</t>
    <phoneticPr fontId="3"/>
  </si>
  <si>
    <t>AK</t>
    <phoneticPr fontId="3"/>
  </si>
  <si>
    <t>AY</t>
    <phoneticPr fontId="3"/>
  </si>
  <si>
    <t>AI</t>
    <phoneticPr fontId="3"/>
  </si>
  <si>
    <t>AW</t>
    <phoneticPr fontId="3"/>
  </si>
  <si>
    <t>AQ</t>
    <phoneticPr fontId="3"/>
  </si>
  <si>
    <t>BD</t>
    <phoneticPr fontId="3"/>
  </si>
  <si>
    <t>結合02_10</t>
    <rPh sb="0" eb="2">
      <t>ケツゴウ</t>
    </rPh>
    <phoneticPr fontId="3"/>
  </si>
  <si>
    <t>社名</t>
    <rPh sb="0" eb="2">
      <t>シャメイ</t>
    </rPh>
    <phoneticPr fontId="3"/>
  </si>
  <si>
    <t>×</t>
    <phoneticPr fontId="3"/>
  </si>
  <si>
    <t>工事名称:</t>
    <phoneticPr fontId="3"/>
  </si>
  <si>
    <t>工事名称:</t>
    <rPh sb="0" eb="2">
      <t>コウジ</t>
    </rPh>
    <rPh sb="2" eb="4">
      <t>メイショウ</t>
    </rPh>
    <phoneticPr fontId="3"/>
  </si>
  <si>
    <t>A1:S60</t>
    <phoneticPr fontId="3"/>
  </si>
  <si>
    <t>Y</t>
    <phoneticPr fontId="3"/>
  </si>
  <si>
    <t>R</t>
    <phoneticPr fontId="3"/>
  </si>
  <si>
    <t>A61:U90</t>
    <phoneticPr fontId="3"/>
  </si>
  <si>
    <t>P</t>
    <phoneticPr fontId="3"/>
  </si>
  <si>
    <t>ｍ</t>
    <phoneticPr fontId="3"/>
  </si>
  <si>
    <t>R-2-1-2-1</t>
  </si>
  <si>
    <t>m3</t>
  </si>
  <si>
    <t>ｍ</t>
    <phoneticPr fontId="3"/>
  </si>
  <si>
    <t/>
  </si>
  <si>
    <t>内訳表明細</t>
    <rPh sb="0" eb="2">
      <t>ウチワケ</t>
    </rPh>
    <rPh sb="2" eb="3">
      <t>ヒョウ</t>
    </rPh>
    <rPh sb="3" eb="5">
      <t>メイサイ</t>
    </rPh>
    <phoneticPr fontId="3"/>
  </si>
  <si>
    <t>単価表第001号</t>
    <phoneticPr fontId="3"/>
  </si>
  <si>
    <t>単価表第001号</t>
    <phoneticPr fontId="3"/>
  </si>
  <si>
    <t>A1:M43</t>
    <phoneticPr fontId="3"/>
  </si>
  <si>
    <t>A44:M86</t>
    <phoneticPr fontId="3"/>
  </si>
  <si>
    <t>L</t>
    <phoneticPr fontId="3"/>
  </si>
  <si>
    <t>AL</t>
    <phoneticPr fontId="3"/>
  </si>
  <si>
    <t>BJ</t>
    <phoneticPr fontId="3"/>
  </si>
  <si>
    <t>BE</t>
    <phoneticPr fontId="3"/>
  </si>
  <si>
    <t>CB</t>
    <phoneticPr fontId="3"/>
  </si>
  <si>
    <t>AY</t>
    <phoneticPr fontId="3"/>
  </si>
  <si>
    <t>BV</t>
    <phoneticPr fontId="3"/>
  </si>
  <si>
    <t>AR</t>
    <phoneticPr fontId="3"/>
  </si>
  <si>
    <t>BP</t>
    <phoneticPr fontId="3"/>
  </si>
  <si>
    <t>AM</t>
    <phoneticPr fontId="3"/>
  </si>
  <si>
    <t>BK</t>
    <phoneticPr fontId="3"/>
  </si>
  <si>
    <t>AX</t>
    <phoneticPr fontId="3"/>
  </si>
  <si>
    <t>BU</t>
    <phoneticPr fontId="3"/>
  </si>
  <si>
    <t>I</t>
    <phoneticPr fontId="3"/>
  </si>
  <si>
    <t>A</t>
    <phoneticPr fontId="3"/>
  </si>
  <si>
    <t>C</t>
    <phoneticPr fontId="3"/>
  </si>
  <si>
    <t>U</t>
    <phoneticPr fontId="3"/>
  </si>
  <si>
    <t>V</t>
    <phoneticPr fontId="3"/>
  </si>
  <si>
    <t>W</t>
    <phoneticPr fontId="3"/>
  </si>
  <si>
    <t>T</t>
    <phoneticPr fontId="3"/>
  </si>
  <si>
    <t>D</t>
    <phoneticPr fontId="3"/>
  </si>
  <si>
    <t>S</t>
    <phoneticPr fontId="3"/>
  </si>
  <si>
    <t>AD</t>
    <phoneticPr fontId="3"/>
  </si>
  <si>
    <t>Z</t>
    <phoneticPr fontId="3"/>
  </si>
  <si>
    <t>AB</t>
    <phoneticPr fontId="3"/>
  </si>
  <si>
    <t>AC</t>
    <phoneticPr fontId="3"/>
  </si>
  <si>
    <t>AA</t>
    <phoneticPr fontId="3"/>
  </si>
  <si>
    <t>A</t>
    <phoneticPr fontId="3"/>
  </si>
  <si>
    <t>AH</t>
  </si>
  <si>
    <t>AO</t>
    <phoneticPr fontId="3"/>
  </si>
  <si>
    <t>BM</t>
    <phoneticPr fontId="3"/>
  </si>
  <si>
    <t>AP</t>
    <phoneticPr fontId="3"/>
  </si>
  <si>
    <t>BN</t>
    <phoneticPr fontId="3"/>
  </si>
  <si>
    <t>AV</t>
    <phoneticPr fontId="3"/>
  </si>
  <si>
    <t>BS</t>
    <phoneticPr fontId="3"/>
  </si>
  <si>
    <t>AR</t>
    <phoneticPr fontId="3"/>
  </si>
  <si>
    <t>BP</t>
    <phoneticPr fontId="3"/>
  </si>
  <si>
    <t>AW</t>
    <phoneticPr fontId="3"/>
  </si>
  <si>
    <t>BT</t>
    <phoneticPr fontId="3"/>
  </si>
  <si>
    <t>AX</t>
    <phoneticPr fontId="3"/>
  </si>
  <si>
    <t>BU</t>
    <phoneticPr fontId="3"/>
  </si>
  <si>
    <t>AS</t>
    <phoneticPr fontId="3"/>
  </si>
  <si>
    <t>BQ</t>
    <phoneticPr fontId="3"/>
  </si>
  <si>
    <t>AQ</t>
    <phoneticPr fontId="3"/>
  </si>
  <si>
    <t>BO</t>
    <phoneticPr fontId="3"/>
  </si>
  <si>
    <t>AK</t>
    <phoneticPr fontId="3"/>
  </si>
  <si>
    <t>AO</t>
    <phoneticPr fontId="3"/>
  </si>
  <si>
    <t>I</t>
    <phoneticPr fontId="3"/>
  </si>
  <si>
    <t>○</t>
    <phoneticPr fontId="3"/>
  </si>
  <si>
    <t>BC</t>
    <phoneticPr fontId="3"/>
  </si>
  <si>
    <t>親工事合計1</t>
    <rPh sb="0" eb="1">
      <t>オヤ</t>
    </rPh>
    <rPh sb="1" eb="3">
      <t>コウジ</t>
    </rPh>
    <rPh sb="3" eb="5">
      <t>ゴウケイ</t>
    </rPh>
    <phoneticPr fontId="3"/>
  </si>
  <si>
    <t>AM</t>
    <phoneticPr fontId="3"/>
  </si>
  <si>
    <t>使用しない</t>
    <rPh sb="0" eb="2">
      <t>シヨウ</t>
    </rPh>
    <phoneticPr fontId="3"/>
  </si>
  <si>
    <t>Q</t>
    <phoneticPr fontId="3"/>
  </si>
  <si>
    <t>×</t>
    <phoneticPr fontId="3"/>
  </si>
  <si>
    <t>合算表末=金額1</t>
    <rPh sb="5" eb="7">
      <t>キンガク</t>
    </rPh>
    <phoneticPr fontId="3"/>
  </si>
  <si>
    <t>合算工事の時最終ページの最終行に続いて表示。行は最終行からの行数
合算表末に続く文字は、書き出し明細項目名</t>
    <rPh sb="0" eb="2">
      <t>ガッサン</t>
    </rPh>
    <rPh sb="2" eb="4">
      <t>コウジ</t>
    </rPh>
    <rPh sb="5" eb="6">
      <t>トキ</t>
    </rPh>
    <rPh sb="6" eb="8">
      <t>サイシュウ</t>
    </rPh>
    <rPh sb="12" eb="15">
      <t>サイシュウギョウ</t>
    </rPh>
    <rPh sb="16" eb="17">
      <t>ツヅ</t>
    </rPh>
    <rPh sb="19" eb="21">
      <t>ヒョウジ</t>
    </rPh>
    <rPh sb="22" eb="23">
      <t>ギョウ</t>
    </rPh>
    <rPh sb="24" eb="27">
      <t>サイシュウギョウ</t>
    </rPh>
    <rPh sb="30" eb="32">
      <t>ギョウスウ</t>
    </rPh>
    <rPh sb="33" eb="35">
      <t>ガッサン</t>
    </rPh>
    <rPh sb="35" eb="36">
      <t>ヒョウ</t>
    </rPh>
    <rPh sb="36" eb="37">
      <t>マツ</t>
    </rPh>
    <rPh sb="38" eb="39">
      <t>ツヅ</t>
    </rPh>
    <rPh sb="40" eb="42">
      <t>モジ</t>
    </rPh>
    <rPh sb="44" eb="45">
      <t>カ</t>
    </rPh>
    <rPh sb="46" eb="47">
      <t>ダ</t>
    </rPh>
    <rPh sb="48" eb="50">
      <t>メイサイ</t>
    </rPh>
    <rPh sb="50" eb="52">
      <t>コウモク</t>
    </rPh>
    <rPh sb="52" eb="53">
      <t>メイ</t>
    </rPh>
    <phoneticPr fontId="3"/>
  </si>
  <si>
    <t>親契約保証費1</t>
    <rPh sb="0" eb="1">
      <t>オヤ</t>
    </rPh>
    <rPh sb="1" eb="3">
      <t>ケイヤク</t>
    </rPh>
    <rPh sb="3" eb="5">
      <t>ホショウ</t>
    </rPh>
    <rPh sb="5" eb="6">
      <t>ヒ</t>
    </rPh>
    <phoneticPr fontId="3"/>
  </si>
  <si>
    <t>AN</t>
    <phoneticPr fontId="3"/>
  </si>
  <si>
    <t>-</t>
    <phoneticPr fontId="3"/>
  </si>
  <si>
    <t>工事合計</t>
    <rPh sb="0" eb="2">
      <t>コウジ</t>
    </rPh>
    <rPh sb="2" eb="4">
      <t>ゴウケイ</t>
    </rPh>
    <phoneticPr fontId="3"/>
  </si>
  <si>
    <t>合算表末=名称1</t>
    <rPh sb="5" eb="7">
      <t>メイショウ</t>
    </rPh>
    <phoneticPr fontId="3"/>
  </si>
  <si>
    <t>契約保証費</t>
    <rPh sb="0" eb="2">
      <t>ケイヤク</t>
    </rPh>
    <rPh sb="2" eb="4">
      <t>ホショウ</t>
    </rPh>
    <rPh sb="4" eb="5">
      <t>ヒ</t>
    </rPh>
    <phoneticPr fontId="3"/>
  </si>
  <si>
    <t>親工事価格1</t>
    <rPh sb="0" eb="1">
      <t>オヤ</t>
    </rPh>
    <rPh sb="1" eb="3">
      <t>コウジ</t>
    </rPh>
    <rPh sb="3" eb="5">
      <t>カカク</t>
    </rPh>
    <phoneticPr fontId="3"/>
  </si>
  <si>
    <t>親消費税1</t>
    <rPh sb="0" eb="1">
      <t>オヤ</t>
    </rPh>
    <rPh sb="1" eb="4">
      <t>ショウヒゼイ</t>
    </rPh>
    <phoneticPr fontId="3"/>
  </si>
  <si>
    <t>共通仮設費行出力</t>
  </si>
  <si>
    <t>直接工事費1</t>
    <rPh sb="0" eb="2">
      <t>チョクセツ</t>
    </rPh>
    <rPh sb="2" eb="5">
      <t>コウジヒ</t>
    </rPh>
    <phoneticPr fontId="3"/>
  </si>
  <si>
    <t>V</t>
    <phoneticPr fontId="3"/>
  </si>
  <si>
    <t>単価1</t>
  </si>
  <si>
    <t>Ｊ</t>
  </si>
  <si>
    <t>○</t>
  </si>
  <si>
    <t>単価2</t>
  </si>
  <si>
    <t>ｺｰﾄﾞ1</t>
  </si>
  <si>
    <t>A</t>
  </si>
  <si>
    <t>×</t>
  </si>
  <si>
    <t>ｺｰﾄﾞ2</t>
  </si>
  <si>
    <t>O</t>
    <phoneticPr fontId="3"/>
  </si>
  <si>
    <t>U</t>
    <phoneticPr fontId="3"/>
  </si>
  <si>
    <t>AQ</t>
  </si>
  <si>
    <t>SPkubun</t>
  </si>
  <si>
    <t>S</t>
    <phoneticPr fontId="3"/>
  </si>
  <si>
    <t>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</si>
</sst>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¥&quot;#,##0;&quot;¥&quot;\-#,##0"/>
    <numFmt numFmtId="176" formatCode="0_ "/>
    <numFmt numFmtId="177" formatCode="#,##0_ "/>
    <numFmt numFmtId="178" formatCode="#,##0.##0"/>
    <numFmt numFmtId="179" formatCode="#,##0_ ;[Red]\-#,##0\ "/>
    <numFmt numFmtId="180" formatCode="gggee&quot;年&quot;&quot;度&quot;"/>
    <numFmt numFmtId="181" formatCode="#,###.####"/>
    <numFmt numFmtId="182" formatCode="#.####"/>
    <numFmt numFmtId="183" formatCode="#.##"/>
  </numFmts>
  <fonts count="24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2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20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4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2" fillId="2" borderId="3" xfId="0" applyFont="1" applyFill="1" applyBorder="1"/>
    <xf numFmtId="40" fontId="2" fillId="2" borderId="5" xfId="1" applyNumberFormat="1" applyFont="1" applyFill="1" applyBorder="1"/>
    <xf numFmtId="0" fontId="2" fillId="2" borderId="9" xfId="0" applyFont="1" applyFill="1" applyBorder="1"/>
    <xf numFmtId="40" fontId="2" fillId="2" borderId="10" xfId="1" applyNumberFormat="1" applyFont="1" applyFill="1" applyBorder="1"/>
    <xf numFmtId="0" fontId="2" fillId="2" borderId="11" xfId="0" applyFont="1" applyFill="1" applyBorder="1"/>
    <xf numFmtId="40" fontId="2" fillId="2" borderId="6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3" borderId="9" xfId="0" applyFill="1" applyBorder="1"/>
    <xf numFmtId="0" fontId="0" fillId="0" borderId="1" xfId="0" applyBorder="1" applyAlignment="1">
      <alignment horizontal="center"/>
    </xf>
    <xf numFmtId="0" fontId="0" fillId="0" borderId="13" xfId="0" applyBorder="1"/>
    <xf numFmtId="0" fontId="2" fillId="0" borderId="25" xfId="0" applyFont="1" applyFill="1" applyBorder="1"/>
    <xf numFmtId="0" fontId="5" fillId="0" borderId="0" xfId="0" applyFont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 applyProtection="1">
      <alignment horizontal="center" vertical="center"/>
    </xf>
    <xf numFmtId="0" fontId="0" fillId="0" borderId="22" xfId="0" applyFill="1" applyBorder="1" applyAlignment="1">
      <alignment vertical="top" wrapText="1"/>
    </xf>
    <xf numFmtId="0" fontId="0" fillId="0" borderId="12" xfId="0" applyFill="1" applyBorder="1"/>
    <xf numFmtId="0" fontId="5" fillId="0" borderId="0" xfId="0" applyFont="1" applyAlignment="1">
      <alignment horizontal="center" vertical="center"/>
    </xf>
    <xf numFmtId="0" fontId="5" fillId="0" borderId="42" xfId="0" applyFont="1" applyFill="1" applyBorder="1" applyAlignment="1">
      <alignment vertical="center"/>
    </xf>
    <xf numFmtId="49" fontId="5" fillId="0" borderId="42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40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7" fillId="0" borderId="2" xfId="1" applyFont="1" applyFill="1" applyBorder="1" applyAlignment="1">
      <alignment vertical="center"/>
    </xf>
    <xf numFmtId="38" fontId="7" fillId="0" borderId="22" xfId="1" applyFont="1" applyFill="1" applyBorder="1" applyAlignment="1">
      <alignment vertical="center"/>
    </xf>
    <xf numFmtId="38" fontId="7" fillId="0" borderId="43" xfId="1" applyFont="1" applyFill="1" applyBorder="1" applyAlignment="1">
      <alignment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4" xfId="0" applyBorder="1"/>
    <xf numFmtId="0" fontId="0" fillId="0" borderId="43" xfId="0" applyBorder="1"/>
    <xf numFmtId="0" fontId="0" fillId="0" borderId="46" xfId="0" applyFill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Fill="1" applyBorder="1" applyAlignment="1" applyProtection="1">
      <alignment horizontal="distributed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0" fillId="0" borderId="4" xfId="0" applyFill="1" applyBorder="1" applyAlignment="1">
      <alignment horizontal="center" vertical="top"/>
    </xf>
    <xf numFmtId="0" fontId="0" fillId="0" borderId="5" xfId="0" applyFill="1" applyBorder="1" applyAlignment="1">
      <alignment vertical="top" wrapText="1"/>
    </xf>
    <xf numFmtId="0" fontId="0" fillId="0" borderId="12" xfId="0" applyFill="1" applyBorder="1" applyAlignment="1">
      <alignment horizontal="center"/>
    </xf>
    <xf numFmtId="0" fontId="12" fillId="0" borderId="47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9" fillId="0" borderId="47" xfId="0" applyFont="1" applyBorder="1" applyAlignment="1">
      <alignment horizontal="center" vertical="center" shrinkToFit="1"/>
    </xf>
    <xf numFmtId="0" fontId="5" fillId="0" borderId="31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38" fontId="7" fillId="0" borderId="26" xfId="1" applyFont="1" applyFill="1" applyBorder="1" applyAlignment="1">
      <alignment vertical="center"/>
    </xf>
    <xf numFmtId="0" fontId="5" fillId="0" borderId="48" xfId="0" applyNumberFormat="1" applyFont="1" applyFill="1" applyBorder="1" applyAlignment="1">
      <alignment vertical="center"/>
    </xf>
    <xf numFmtId="0" fontId="5" fillId="0" borderId="49" xfId="0" applyFont="1" applyFill="1" applyBorder="1" applyAlignment="1">
      <alignment vertical="center"/>
    </xf>
    <xf numFmtId="0" fontId="5" fillId="0" borderId="50" xfId="0" applyFont="1" applyFill="1" applyBorder="1" applyAlignment="1">
      <alignment vertical="center"/>
    </xf>
    <xf numFmtId="40" fontId="5" fillId="0" borderId="51" xfId="1" applyNumberFormat="1" applyFont="1" applyFill="1" applyBorder="1" applyAlignment="1">
      <alignment horizontal="center" vertical="center"/>
    </xf>
    <xf numFmtId="0" fontId="0" fillId="2" borderId="52" xfId="0" applyFill="1" applyBorder="1"/>
    <xf numFmtId="40" fontId="0" fillId="2" borderId="53" xfId="1" applyNumberFormat="1" applyFont="1" applyFill="1" applyBorder="1"/>
    <xf numFmtId="40" fontId="0" fillId="2" borderId="1" xfId="1" applyNumberFormat="1" applyFont="1" applyFill="1" applyBorder="1"/>
    <xf numFmtId="0" fontId="0" fillId="5" borderId="54" xfId="0" applyFill="1" applyBorder="1"/>
    <xf numFmtId="0" fontId="0" fillId="5" borderId="33" xfId="0" applyFill="1" applyBorder="1"/>
    <xf numFmtId="0" fontId="0" fillId="5" borderId="35" xfId="0" applyFill="1" applyBorder="1"/>
    <xf numFmtId="0" fontId="0" fillId="6" borderId="34" xfId="0" applyFill="1" applyBorder="1"/>
    <xf numFmtId="0" fontId="8" fillId="0" borderId="55" xfId="0" applyNumberFormat="1" applyFont="1" applyBorder="1" applyAlignment="1">
      <alignment vertical="top"/>
    </xf>
    <xf numFmtId="0" fontId="8" fillId="0" borderId="56" xfId="1" applyNumberFormat="1" applyFont="1" applyBorder="1" applyAlignment="1">
      <alignment vertical="top"/>
    </xf>
    <xf numFmtId="49" fontId="8" fillId="0" borderId="29" xfId="0" applyNumberFormat="1" applyFont="1" applyFill="1" applyBorder="1" applyAlignment="1">
      <alignment vertical="top"/>
    </xf>
    <xf numFmtId="49" fontId="8" fillId="0" borderId="39" xfId="0" applyNumberFormat="1" applyFont="1" applyFill="1" applyBorder="1" applyAlignment="1">
      <alignment vertical="top"/>
    </xf>
    <xf numFmtId="38" fontId="7" fillId="0" borderId="22" xfId="1" applyFont="1" applyFill="1" applyBorder="1" applyAlignment="1">
      <alignment horizontal="right"/>
    </xf>
    <xf numFmtId="38" fontId="7" fillId="0" borderId="26" xfId="1" applyFont="1" applyFill="1" applyBorder="1" applyAlignment="1">
      <alignment horizontal="right"/>
    </xf>
    <xf numFmtId="38" fontId="7" fillId="0" borderId="2" xfId="1" applyFont="1" applyFill="1" applyBorder="1" applyAlignment="1">
      <alignment horizontal="right"/>
    </xf>
    <xf numFmtId="38" fontId="7" fillId="0" borderId="43" xfId="1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right"/>
    </xf>
    <xf numFmtId="176" fontId="5" fillId="0" borderId="0" xfId="0" applyNumberFormat="1" applyFont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0" fontId="0" fillId="0" borderId="57" xfId="0" applyBorder="1"/>
    <xf numFmtId="0" fontId="0" fillId="0" borderId="47" xfId="0" applyBorder="1"/>
    <xf numFmtId="0" fontId="13" fillId="0" borderId="47" xfId="0" applyFont="1" applyBorder="1" applyAlignment="1">
      <alignment horizontal="left" vertical="center"/>
    </xf>
    <xf numFmtId="0" fontId="10" fillId="0" borderId="47" xfId="0" applyFont="1" applyBorder="1" applyAlignment="1">
      <alignment horizontal="center" vertical="center"/>
    </xf>
    <xf numFmtId="0" fontId="0" fillId="0" borderId="47" xfId="0" applyBorder="1" applyAlignment="1">
      <alignment vertical="center"/>
    </xf>
    <xf numFmtId="0" fontId="0" fillId="0" borderId="31" xfId="0" applyBorder="1"/>
    <xf numFmtId="0" fontId="0" fillId="0" borderId="58" xfId="0" applyBorder="1"/>
    <xf numFmtId="0" fontId="0" fillId="0" borderId="42" xfId="0" applyBorder="1"/>
    <xf numFmtId="5" fontId="11" fillId="0" borderId="42" xfId="0" applyNumberFormat="1" applyFont="1" applyBorder="1"/>
    <xf numFmtId="0" fontId="5" fillId="0" borderId="42" xfId="0" applyFont="1" applyBorder="1"/>
    <xf numFmtId="0" fontId="0" fillId="0" borderId="59" xfId="0" applyBorder="1"/>
    <xf numFmtId="0" fontId="0" fillId="0" borderId="60" xfId="0" applyBorder="1"/>
    <xf numFmtId="5" fontId="11" fillId="0" borderId="0" xfId="0" applyNumberFormat="1" applyFont="1" applyBorder="1"/>
    <xf numFmtId="0" fontId="5" fillId="0" borderId="0" xfId="0" applyFont="1" applyBorder="1"/>
    <xf numFmtId="0" fontId="0" fillId="0" borderId="39" xfId="0" applyBorder="1"/>
    <xf numFmtId="0" fontId="0" fillId="0" borderId="61" xfId="0" applyBorder="1"/>
    <xf numFmtId="0" fontId="0" fillId="0" borderId="49" xfId="0" applyBorder="1"/>
    <xf numFmtId="0" fontId="0" fillId="0" borderId="50" xfId="0" applyBorder="1"/>
    <xf numFmtId="0" fontId="8" fillId="0" borderId="62" xfId="0" applyNumberFormat="1" applyFont="1" applyBorder="1" applyAlignment="1">
      <alignment vertical="top"/>
    </xf>
    <xf numFmtId="0" fontId="8" fillId="0" borderId="40" xfId="0" applyNumberFormat="1" applyFont="1" applyBorder="1" applyAlignment="1">
      <alignment vertical="top"/>
    </xf>
    <xf numFmtId="0" fontId="8" fillId="0" borderId="17" xfId="1" applyNumberFormat="1" applyFont="1" applyBorder="1" applyAlignment="1">
      <alignment vertical="top"/>
    </xf>
    <xf numFmtId="0" fontId="0" fillId="0" borderId="63" xfId="0" applyFill="1" applyBorder="1"/>
    <xf numFmtId="0" fontId="0" fillId="0" borderId="64" xfId="0" applyBorder="1"/>
    <xf numFmtId="0" fontId="0" fillId="0" borderId="64" xfId="0" applyFill="1" applyBorder="1"/>
    <xf numFmtId="0" fontId="0" fillId="0" borderId="63" xfId="0" applyBorder="1"/>
    <xf numFmtId="0" fontId="14" fillId="0" borderId="0" xfId="0" applyFont="1" applyBorder="1"/>
    <xf numFmtId="5" fontId="14" fillId="0" borderId="0" xfId="0" applyNumberFormat="1" applyFont="1" applyBorder="1"/>
    <xf numFmtId="5" fontId="14" fillId="0" borderId="42" xfId="0" applyNumberFormat="1" applyFont="1" applyBorder="1"/>
    <xf numFmtId="0" fontId="5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49" xfId="0" applyFont="1" applyBorder="1"/>
    <xf numFmtId="0" fontId="5" fillId="0" borderId="49" xfId="0" applyFont="1" applyBorder="1"/>
    <xf numFmtId="0" fontId="12" fillId="0" borderId="60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2" fillId="0" borderId="65" xfId="0" applyFont="1" applyBorder="1" applyAlignment="1">
      <alignment horizontal="left" wrapText="1"/>
    </xf>
    <xf numFmtId="0" fontId="12" fillId="0" borderId="66" xfId="0" applyFont="1" applyBorder="1" applyAlignment="1">
      <alignment horizontal="left" wrapText="1"/>
    </xf>
    <xf numFmtId="0" fontId="12" fillId="0" borderId="67" xfId="0" applyFont="1" applyBorder="1" applyAlignment="1">
      <alignment horizontal="left" wrapText="1"/>
    </xf>
    <xf numFmtId="0" fontId="12" fillId="0" borderId="61" xfId="0" applyFont="1" applyBorder="1" applyAlignment="1">
      <alignment horizontal="left" wrapText="1"/>
    </xf>
    <xf numFmtId="0" fontId="12" fillId="0" borderId="49" xfId="0" applyFont="1" applyBorder="1" applyAlignment="1">
      <alignment horizontal="left" wrapText="1"/>
    </xf>
    <xf numFmtId="0" fontId="12" fillId="0" borderId="64" xfId="0" applyFont="1" applyBorder="1" applyAlignment="1">
      <alignment horizontal="center" vertical="center"/>
    </xf>
    <xf numFmtId="0" fontId="0" fillId="0" borderId="49" xfId="0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57" xfId="0" applyFont="1" applyBorder="1" applyAlignment="1">
      <alignment vertical="center"/>
    </xf>
    <xf numFmtId="58" fontId="5" fillId="0" borderId="0" xfId="0" applyNumberFormat="1" applyFont="1" applyBorder="1" applyAlignment="1">
      <alignment horizontal="left"/>
    </xf>
    <xf numFmtId="0" fontId="12" fillId="0" borderId="4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2" fillId="0" borderId="67" xfId="0" applyFont="1" applyBorder="1" applyAlignment="1">
      <alignment horizontal="left" vertical="center" wrapText="1"/>
    </xf>
    <xf numFmtId="0" fontId="12" fillId="0" borderId="65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top" wrapText="1"/>
    </xf>
    <xf numFmtId="0" fontId="18" fillId="0" borderId="68" xfId="0" applyNumberFormat="1" applyFont="1" applyFill="1" applyBorder="1" applyAlignment="1">
      <alignment vertical="center"/>
    </xf>
    <xf numFmtId="0" fontId="0" fillId="7" borderId="0" xfId="0" applyFill="1"/>
    <xf numFmtId="0" fontId="0" fillId="0" borderId="0" xfId="0" applyAlignment="1"/>
    <xf numFmtId="58" fontId="5" fillId="0" borderId="0" xfId="0" applyNumberFormat="1" applyFont="1" applyBorder="1" applyAlignment="1">
      <alignment horizontal="center"/>
    </xf>
    <xf numFmtId="0" fontId="19" fillId="7" borderId="0" xfId="0" applyFont="1" applyFill="1"/>
    <xf numFmtId="5" fontId="5" fillId="0" borderId="0" xfId="0" applyNumberFormat="1" applyFont="1" applyBorder="1"/>
    <xf numFmtId="0" fontId="8" fillId="0" borderId="59" xfId="0" applyFont="1" applyFill="1" applyBorder="1" applyAlignment="1">
      <alignment vertical="center"/>
    </xf>
    <xf numFmtId="49" fontId="8" fillId="0" borderId="40" xfId="0" applyNumberFormat="1" applyFont="1" applyFill="1" applyBorder="1" applyAlignment="1">
      <alignment vertical="top"/>
    </xf>
    <xf numFmtId="49" fontId="8" fillId="0" borderId="62" xfId="0" applyNumberFormat="1" applyFont="1" applyFill="1" applyBorder="1" applyAlignment="1">
      <alignment vertical="top"/>
    </xf>
    <xf numFmtId="49" fontId="8" fillId="0" borderId="17" xfId="0" applyNumberFormat="1" applyFont="1" applyFill="1" applyBorder="1" applyAlignment="1">
      <alignment vertical="top"/>
    </xf>
    <xf numFmtId="49" fontId="8" fillId="0" borderId="36" xfId="0" applyNumberFormat="1" applyFont="1" applyFill="1" applyBorder="1" applyAlignment="1">
      <alignment vertical="top"/>
    </xf>
    <xf numFmtId="49" fontId="8" fillId="0" borderId="56" xfId="0" applyNumberFormat="1" applyFont="1" applyFill="1" applyBorder="1" applyAlignment="1">
      <alignment vertical="top"/>
    </xf>
    <xf numFmtId="49" fontId="8" fillId="0" borderId="50" xfId="0" applyNumberFormat="1" applyFont="1" applyFill="1" applyBorder="1" applyAlignment="1">
      <alignment vertical="top"/>
    </xf>
    <xf numFmtId="0" fontId="12" fillId="0" borderId="28" xfId="0" applyFont="1" applyBorder="1" applyAlignment="1"/>
    <xf numFmtId="0" fontId="12" fillId="0" borderId="23" xfId="0" applyFont="1" applyBorder="1" applyAlignment="1"/>
    <xf numFmtId="0" fontId="12" fillId="0" borderId="0" xfId="0" applyFont="1" applyBorder="1" applyAlignment="1"/>
    <xf numFmtId="0" fontId="12" fillId="0" borderId="65" xfId="1" applyNumberFormat="1" applyFont="1" applyBorder="1" applyAlignment="1">
      <alignment horizontal="center"/>
    </xf>
    <xf numFmtId="179" fontId="12" fillId="0" borderId="13" xfId="1" applyNumberFormat="1" applyFont="1" applyBorder="1" applyAlignment="1"/>
    <xf numFmtId="0" fontId="12" fillId="0" borderId="67" xfId="0" applyFont="1" applyBorder="1" applyAlignment="1"/>
    <xf numFmtId="0" fontId="12" fillId="0" borderId="0" xfId="1" applyNumberFormat="1" applyFont="1" applyBorder="1" applyAlignment="1">
      <alignment horizontal="center"/>
    </xf>
    <xf numFmtId="0" fontId="12" fillId="0" borderId="49" xfId="1" applyNumberFormat="1" applyFont="1" applyBorder="1" applyAlignment="1">
      <alignment horizontal="center"/>
    </xf>
    <xf numFmtId="0" fontId="12" fillId="0" borderId="23" xfId="0" applyFont="1" applyBorder="1" applyAlignment="1">
      <alignment horizontal="left"/>
    </xf>
    <xf numFmtId="0" fontId="12" fillId="0" borderId="62" xfId="0" applyFont="1" applyBorder="1" applyAlignment="1">
      <alignment horizontal="right"/>
    </xf>
    <xf numFmtId="177" fontId="12" fillId="0" borderId="62" xfId="1" applyNumberFormat="1" applyFont="1" applyBorder="1" applyAlignment="1">
      <alignment horizontal="right"/>
    </xf>
    <xf numFmtId="0" fontId="12" fillId="0" borderId="40" xfId="0" applyFont="1" applyBorder="1" applyAlignment="1">
      <alignment horizontal="right"/>
    </xf>
    <xf numFmtId="0" fontId="12" fillId="0" borderId="55" xfId="0" applyFont="1" applyBorder="1" applyAlignment="1">
      <alignment horizontal="right" vertical="center"/>
    </xf>
    <xf numFmtId="0" fontId="12" fillId="0" borderId="40" xfId="0" applyFont="1" applyBorder="1" applyAlignment="1">
      <alignment horizontal="right" vertical="center"/>
    </xf>
    <xf numFmtId="0" fontId="12" fillId="0" borderId="70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178" fontId="12" fillId="0" borderId="62" xfId="0" applyNumberFormat="1" applyFont="1" applyBorder="1" applyAlignment="1">
      <alignment horizontal="right"/>
    </xf>
    <xf numFmtId="178" fontId="12" fillId="0" borderId="40" xfId="0" applyNumberFormat="1" applyFont="1" applyBorder="1" applyAlignment="1">
      <alignment horizontal="right"/>
    </xf>
    <xf numFmtId="178" fontId="12" fillId="0" borderId="28" xfId="0" applyNumberFormat="1" applyFont="1" applyBorder="1" applyAlignment="1">
      <alignment horizontal="left"/>
    </xf>
    <xf numFmtId="178" fontId="12" fillId="0" borderId="23" xfId="0" applyNumberFormat="1" applyFont="1" applyBorder="1" applyAlignment="1">
      <alignment horizontal="left"/>
    </xf>
    <xf numFmtId="181" fontId="12" fillId="0" borderId="28" xfId="1" applyNumberFormat="1" applyFont="1" applyBorder="1" applyAlignment="1">
      <alignment horizontal="left"/>
    </xf>
    <xf numFmtId="181" fontId="12" fillId="0" borderId="69" xfId="1" applyNumberFormat="1" applyFont="1" applyBorder="1" applyAlignment="1">
      <alignment horizontal="left"/>
    </xf>
    <xf numFmtId="181" fontId="12" fillId="0" borderId="13" xfId="1" applyNumberFormat="1" applyFont="1" applyBorder="1" applyAlignment="1">
      <alignment horizontal="left"/>
    </xf>
    <xf numFmtId="178" fontId="12" fillId="0" borderId="40" xfId="0" applyNumberFormat="1" applyFont="1" applyBorder="1" applyAlignment="1">
      <alignment horizontal="right" vertical="center"/>
    </xf>
    <xf numFmtId="178" fontId="12" fillId="0" borderId="23" xfId="0" applyNumberFormat="1" applyFont="1" applyBorder="1" applyAlignment="1">
      <alignment horizontal="left" vertical="center"/>
    </xf>
    <xf numFmtId="178" fontId="12" fillId="0" borderId="62" xfId="0" applyNumberFormat="1" applyFont="1" applyBorder="1" applyAlignment="1">
      <alignment horizontal="right" vertical="center"/>
    </xf>
    <xf numFmtId="178" fontId="12" fillId="0" borderId="28" xfId="0" applyNumberFormat="1" applyFont="1" applyBorder="1" applyAlignment="1">
      <alignment horizontal="left" vertical="center"/>
    </xf>
    <xf numFmtId="3" fontId="12" fillId="0" borderId="62" xfId="1" applyNumberFormat="1" applyFont="1" applyBorder="1" applyAlignment="1">
      <alignment horizontal="right"/>
    </xf>
    <xf numFmtId="3" fontId="12" fillId="0" borderId="56" xfId="1" applyNumberFormat="1" applyFont="1" applyBorder="1" applyAlignment="1">
      <alignment horizontal="right"/>
    </xf>
    <xf numFmtId="3" fontId="12" fillId="0" borderId="17" xfId="1" applyNumberFormat="1" applyFont="1" applyBorder="1" applyAlignment="1">
      <alignment horizontal="right"/>
    </xf>
    <xf numFmtId="40" fontId="7" fillId="0" borderId="67" xfId="1" applyNumberFormat="1" applyFont="1" applyFill="1" applyBorder="1" applyAlignment="1">
      <alignment horizontal="center" vertical="center"/>
    </xf>
    <xf numFmtId="40" fontId="7" fillId="0" borderId="0" xfId="1" applyNumberFormat="1" applyFont="1" applyFill="1" applyBorder="1" applyAlignment="1">
      <alignment horizontal="center" vertical="center"/>
    </xf>
    <xf numFmtId="40" fontId="7" fillId="0" borderId="65" xfId="1" applyNumberFormat="1" applyFont="1" applyFill="1" applyBorder="1" applyAlignment="1">
      <alignment horizontal="center" vertical="center"/>
    </xf>
    <xf numFmtId="182" fontId="7" fillId="0" borderId="23" xfId="0" applyNumberFormat="1" applyFont="1" applyFill="1" applyBorder="1" applyAlignment="1">
      <alignment horizontal="left" vertical="center"/>
    </xf>
    <xf numFmtId="182" fontId="7" fillId="0" borderId="28" xfId="0" applyNumberFormat="1" applyFont="1" applyFill="1" applyBorder="1" applyAlignment="1">
      <alignment horizontal="left" vertical="center"/>
    </xf>
    <xf numFmtId="182" fontId="7" fillId="0" borderId="13" xfId="0" applyNumberFormat="1" applyFont="1" applyFill="1" applyBorder="1" applyAlignment="1">
      <alignment horizontal="left" vertical="center"/>
    </xf>
    <xf numFmtId="182" fontId="7" fillId="0" borderId="69" xfId="0" applyNumberFormat="1" applyFont="1" applyFill="1" applyBorder="1" applyAlignment="1">
      <alignment horizontal="left" vertical="center"/>
    </xf>
    <xf numFmtId="183" fontId="7" fillId="0" borderId="23" xfId="0" applyNumberFormat="1" applyFont="1" applyFill="1" applyBorder="1" applyAlignment="1">
      <alignment horizontal="left" vertical="center"/>
    </xf>
    <xf numFmtId="183" fontId="7" fillId="0" borderId="28" xfId="0" applyNumberFormat="1" applyFont="1" applyFill="1" applyBorder="1" applyAlignment="1">
      <alignment horizontal="left" vertical="center"/>
    </xf>
    <xf numFmtId="183" fontId="7" fillId="0" borderId="13" xfId="0" applyNumberFormat="1" applyFont="1" applyFill="1" applyBorder="1" applyAlignment="1">
      <alignment horizontal="left" vertical="center"/>
    </xf>
    <xf numFmtId="183" fontId="7" fillId="0" borderId="69" xfId="0" applyNumberFormat="1" applyFont="1" applyFill="1" applyBorder="1" applyAlignment="1">
      <alignment horizontal="left" vertical="center"/>
    </xf>
    <xf numFmtId="3" fontId="7" fillId="0" borderId="40" xfId="1" applyNumberFormat="1" applyFont="1" applyFill="1" applyBorder="1" applyAlignment="1">
      <alignment horizontal="right" vertical="center"/>
    </xf>
    <xf numFmtId="3" fontId="7" fillId="0" borderId="62" xfId="1" applyNumberFormat="1" applyFont="1" applyFill="1" applyBorder="1" applyAlignment="1">
      <alignment horizontal="right" vertical="center"/>
    </xf>
    <xf numFmtId="3" fontId="7" fillId="0" borderId="17" xfId="1" applyNumberFormat="1" applyFont="1" applyFill="1" applyBorder="1" applyAlignment="1">
      <alignment horizontal="right" vertical="center"/>
    </xf>
    <xf numFmtId="3" fontId="7" fillId="0" borderId="56" xfId="1" applyNumberFormat="1" applyFont="1" applyFill="1" applyBorder="1" applyAlignment="1">
      <alignment horizontal="right" vertical="center"/>
    </xf>
    <xf numFmtId="3" fontId="7" fillId="0" borderId="40" xfId="1" applyNumberFormat="1" applyFont="1" applyFill="1" applyBorder="1" applyAlignment="1">
      <alignment horizontal="right"/>
    </xf>
    <xf numFmtId="3" fontId="7" fillId="0" borderId="62" xfId="1" applyNumberFormat="1" applyFont="1" applyFill="1" applyBorder="1" applyAlignment="1">
      <alignment horizontal="right"/>
    </xf>
    <xf numFmtId="3" fontId="7" fillId="0" borderId="17" xfId="1" applyNumberFormat="1" applyFont="1" applyFill="1" applyBorder="1" applyAlignment="1">
      <alignment horizontal="right"/>
    </xf>
    <xf numFmtId="3" fontId="7" fillId="0" borderId="56" xfId="1" applyNumberFormat="1" applyFont="1" applyFill="1" applyBorder="1" applyAlignment="1">
      <alignment horizontal="right"/>
    </xf>
    <xf numFmtId="38" fontId="7" fillId="0" borderId="23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0" fontId="12" fillId="0" borderId="70" xfId="0" applyFont="1" applyBorder="1" applyAlignment="1"/>
    <xf numFmtId="0" fontId="12" fillId="0" borderId="28" xfId="1" applyNumberFormat="1" applyFont="1" applyBorder="1" applyAlignment="1">
      <alignment horizontal="center"/>
    </xf>
    <xf numFmtId="0" fontId="20" fillId="0" borderId="0" xfId="0" applyFont="1"/>
    <xf numFmtId="0" fontId="20" fillId="0" borderId="0" xfId="0" applyFont="1" applyBorder="1"/>
    <xf numFmtId="38" fontId="8" fillId="0" borderId="0" xfId="1" applyFont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0" fillId="8" borderId="44" xfId="0" applyFill="1" applyBorder="1"/>
    <xf numFmtId="0" fontId="0" fillId="8" borderId="43" xfId="0" applyFill="1" applyBorder="1"/>
    <xf numFmtId="0" fontId="0" fillId="0" borderId="75" xfId="0" applyBorder="1"/>
    <xf numFmtId="0" fontId="0" fillId="8" borderId="52" xfId="0" applyFill="1" applyBorder="1"/>
    <xf numFmtId="0" fontId="0" fillId="8" borderId="51" xfId="0" applyFill="1" applyBorder="1"/>
    <xf numFmtId="0" fontId="0" fillId="0" borderId="51" xfId="0" applyFill="1" applyBorder="1"/>
    <xf numFmtId="0" fontId="0" fillId="0" borderId="51" xfId="0" applyBorder="1"/>
    <xf numFmtId="0" fontId="0" fillId="8" borderId="20" xfId="0" applyFill="1" applyBorder="1"/>
    <xf numFmtId="0" fontId="0" fillId="8" borderId="22" xfId="0" applyFill="1" applyBorder="1"/>
    <xf numFmtId="0" fontId="0" fillId="0" borderId="30" xfId="0" applyFill="1" applyBorder="1"/>
    <xf numFmtId="0" fontId="0" fillId="0" borderId="30" xfId="0" applyBorder="1"/>
    <xf numFmtId="0" fontId="0" fillId="0" borderId="11" xfId="0" applyBorder="1"/>
    <xf numFmtId="0" fontId="0" fillId="0" borderId="30" xfId="0" applyBorder="1" applyAlignment="1">
      <alignment wrapText="1"/>
    </xf>
    <xf numFmtId="0" fontId="0" fillId="3" borderId="30" xfId="0" applyFill="1" applyBorder="1"/>
    <xf numFmtId="0" fontId="23" fillId="9" borderId="1" xfId="0" applyFont="1" applyFill="1" applyBorder="1"/>
    <xf numFmtId="0" fontId="23" fillId="9" borderId="4" xfId="0" applyFont="1" applyFill="1" applyBorder="1" applyAlignment="1">
      <alignment vertical="top"/>
    </xf>
    <xf numFmtId="0" fontId="0" fillId="9" borderId="9" xfId="0" applyFill="1" applyBorder="1"/>
    <xf numFmtId="0" fontId="0" fillId="9" borderId="1" xfId="0" applyFill="1" applyBorder="1"/>
    <xf numFmtId="179" fontId="12" fillId="0" borderId="43" xfId="1" applyNumberFormat="1" applyFont="1" applyBorder="1" applyAlignment="1"/>
    <xf numFmtId="40" fontId="7" fillId="0" borderId="23" xfId="1" applyNumberFormat="1" applyFont="1" applyFill="1" applyBorder="1" applyAlignment="1">
      <alignment horizontal="center" vertical="center"/>
    </xf>
    <xf numFmtId="40" fontId="7" fillId="0" borderId="28" xfId="1" applyNumberFormat="1" applyFont="1" applyFill="1" applyBorder="1" applyAlignment="1">
      <alignment horizontal="center" vertical="center"/>
    </xf>
    <xf numFmtId="40" fontId="7" fillId="0" borderId="13" xfId="1" applyNumberFormat="1" applyFont="1" applyFill="1" applyBorder="1" applyAlignment="1">
      <alignment horizontal="center" vertical="center"/>
    </xf>
    <xf numFmtId="40" fontId="7" fillId="0" borderId="69" xfId="1" applyNumberFormat="1" applyFont="1" applyFill="1" applyBorder="1" applyAlignment="1">
      <alignment horizontal="center" vertical="center"/>
    </xf>
    <xf numFmtId="3" fontId="7" fillId="0" borderId="67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49" xfId="1" applyNumberFormat="1" applyFont="1" applyFill="1" applyBorder="1" applyAlignment="1">
      <alignment horizontal="right"/>
    </xf>
    <xf numFmtId="0" fontId="5" fillId="0" borderId="51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2" fillId="0" borderId="1" xfId="0" applyFont="1" applyBorder="1"/>
    <xf numFmtId="0" fontId="2" fillId="0" borderId="1" xfId="2" applyBorder="1"/>
    <xf numFmtId="0" fontId="2" fillId="0" borderId="1" xfId="2" applyFill="1" applyBorder="1"/>
    <xf numFmtId="0" fontId="2" fillId="0" borderId="18" xfId="0" applyFont="1" applyBorder="1"/>
    <xf numFmtId="0" fontId="5" fillId="0" borderId="50" xfId="3" applyFont="1" applyFill="1" applyBorder="1" applyAlignment="1">
      <alignment vertical="center"/>
    </xf>
    <xf numFmtId="0" fontId="5" fillId="0" borderId="49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40" fontId="5" fillId="0" borderId="49" xfId="1" applyNumberFormat="1" applyFont="1" applyBorder="1" applyAlignment="1">
      <alignment vertical="center"/>
    </xf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67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62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62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65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51" xfId="0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0" fillId="2" borderId="53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0" fillId="2" borderId="71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8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59" xfId="0" applyFill="1" applyBorder="1" applyAlignment="1">
      <alignment horizontal="center"/>
    </xf>
    <xf numFmtId="0" fontId="0" fillId="2" borderId="7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69" xfId="0" applyFill="1" applyBorder="1" applyAlignment="1">
      <alignment horizontal="center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0" borderId="62" xfId="0" applyBorder="1" applyAlignment="1"/>
    <xf numFmtId="0" fontId="0" fillId="0" borderId="0" xfId="0" applyAlignment="1"/>
    <xf numFmtId="0" fontId="0" fillId="2" borderId="72" xfId="0" applyFill="1" applyBorder="1" applyAlignment="1">
      <alignment horizontal="center"/>
    </xf>
    <xf numFmtId="0" fontId="12" fillId="0" borderId="5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8" fillId="0" borderId="49" xfId="1" applyNumberFormat="1" applyFont="1" applyBorder="1" applyAlignment="1">
      <alignment vertical="top"/>
    </xf>
    <xf numFmtId="0" fontId="0" fillId="0" borderId="49" xfId="0" applyBorder="1" applyAlignment="1">
      <alignment vertical="top"/>
    </xf>
    <xf numFmtId="0" fontId="0" fillId="0" borderId="50" xfId="0" applyBorder="1" applyAlignment="1">
      <alignment vertical="top"/>
    </xf>
    <xf numFmtId="0" fontId="5" fillId="0" borderId="6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39" xfId="0" applyFont="1" applyBorder="1" applyAlignment="1">
      <alignment vertical="top" wrapText="1"/>
    </xf>
    <xf numFmtId="0" fontId="15" fillId="0" borderId="60" xfId="0" applyFont="1" applyBorder="1" applyAlignment="1">
      <alignment vertical="top" wrapText="1"/>
    </xf>
    <xf numFmtId="0" fontId="5" fillId="0" borderId="0" xfId="0" applyFont="1" applyBorder="1" applyAlignment="1"/>
    <xf numFmtId="0" fontId="0" fillId="0" borderId="0" xfId="0" applyBorder="1" applyAlignment="1"/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9" xfId="0" applyBorder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39" xfId="0" applyBorder="1" applyAlignment="1"/>
    <xf numFmtId="0" fontId="17" fillId="0" borderId="57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16" fillId="0" borderId="31" xfId="0" applyFont="1" applyBorder="1" applyAlignment="1">
      <alignment vertical="center"/>
    </xf>
    <xf numFmtId="0" fontId="8" fillId="0" borderId="42" xfId="0" applyNumberFormat="1" applyFont="1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59" xfId="0" applyBorder="1" applyAlignment="1">
      <alignment vertical="top"/>
    </xf>
    <xf numFmtId="0" fontId="8" fillId="0" borderId="65" xfId="1" applyNumberFormat="1" applyFont="1" applyBorder="1" applyAlignment="1">
      <alignment vertical="top"/>
    </xf>
    <xf numFmtId="0" fontId="0" fillId="0" borderId="65" xfId="0" applyBorder="1" applyAlignment="1">
      <alignment vertical="top"/>
    </xf>
    <xf numFmtId="0" fontId="0" fillId="0" borderId="36" xfId="0" applyBorder="1" applyAlignment="1">
      <alignment vertical="top"/>
    </xf>
    <xf numFmtId="0" fontId="12" fillId="0" borderId="47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2" fillId="0" borderId="47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8" fillId="0" borderId="0" xfId="0" applyNumberFormat="1" applyFont="1" applyBorder="1" applyAlignment="1">
      <alignment vertical="top"/>
    </xf>
    <xf numFmtId="0" fontId="0" fillId="0" borderId="0" xfId="0" applyBorder="1" applyAlignment="1">
      <alignment vertical="top"/>
    </xf>
    <xf numFmtId="0" fontId="8" fillId="0" borderId="0" xfId="1" applyNumberFormat="1" applyFont="1" applyBorder="1" applyAlignment="1">
      <alignment vertical="top"/>
    </xf>
    <xf numFmtId="0" fontId="8" fillId="0" borderId="67" xfId="0" applyNumberFormat="1" applyFont="1" applyBorder="1" applyAlignment="1">
      <alignment vertical="top"/>
    </xf>
    <xf numFmtId="0" fontId="0" fillId="0" borderId="67" xfId="0" applyBorder="1" applyAlignment="1">
      <alignment vertical="top"/>
    </xf>
    <xf numFmtId="0" fontId="0" fillId="0" borderId="29" xfId="0" applyBorder="1" applyAlignment="1">
      <alignment vertical="top"/>
    </xf>
    <xf numFmtId="180" fontId="13" fillId="0" borderId="47" xfId="0" applyNumberFormat="1" applyFont="1" applyBorder="1" applyAlignment="1">
      <alignment horizontal="left" vertical="center"/>
    </xf>
    <xf numFmtId="180" fontId="0" fillId="0" borderId="47" xfId="0" applyNumberFormat="1" applyBorder="1" applyAlignment="1">
      <alignment horizontal="left"/>
    </xf>
    <xf numFmtId="0" fontId="18" fillId="0" borderId="49" xfId="0" applyFont="1" applyBorder="1" applyAlignment="1">
      <alignment horizontal="right"/>
    </xf>
    <xf numFmtId="0" fontId="18" fillId="0" borderId="47" xfId="0" applyFont="1" applyBorder="1" applyAlignment="1">
      <alignment horizontal="right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vertical="center" wrapText="1" shrinkToFit="1"/>
    </xf>
    <xf numFmtId="0" fontId="0" fillId="0" borderId="40" xfId="0" applyBorder="1" applyAlignment="1">
      <alignment vertical="center" wrapText="1" shrinkToFit="1"/>
    </xf>
    <xf numFmtId="0" fontId="7" fillId="0" borderId="25" xfId="0" applyFont="1" applyFill="1" applyBorder="1" applyAlignment="1">
      <alignment vertical="center" wrapText="1" shrinkToFit="1"/>
    </xf>
    <xf numFmtId="0" fontId="0" fillId="0" borderId="62" xfId="0" applyBorder="1" applyAlignment="1">
      <alignment vertical="center" wrapText="1" shrinkToFit="1"/>
    </xf>
    <xf numFmtId="0" fontId="0" fillId="0" borderId="7" xfId="0" applyBorder="1" applyAlignment="1">
      <alignment vertical="center" wrapText="1" shrinkToFit="1"/>
    </xf>
    <xf numFmtId="0" fontId="0" fillId="0" borderId="17" xfId="0" applyBorder="1" applyAlignment="1">
      <alignment vertical="center" wrapText="1" shrinkToFit="1"/>
    </xf>
    <xf numFmtId="0" fontId="5" fillId="0" borderId="55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61" xfId="0" applyNumberFormat="1" applyFont="1" applyFill="1" applyBorder="1" applyAlignment="1">
      <alignment vertical="center"/>
    </xf>
    <xf numFmtId="0" fontId="0" fillId="0" borderId="49" xfId="0" applyBorder="1" applyAlignment="1">
      <alignment vertical="center"/>
    </xf>
    <xf numFmtId="0" fontId="5" fillId="0" borderId="58" xfId="0" applyNumberFormat="1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 wrapText="1" shrinkToFit="1"/>
    </xf>
    <xf numFmtId="0" fontId="0" fillId="0" borderId="56" xfId="0" applyBorder="1" applyAlignment="1">
      <alignment vertical="center" wrapText="1" shrinkToFit="1"/>
    </xf>
  </cellXfs>
  <cellStyles count="5">
    <cellStyle name="桁区切り" xfId="1" builtinId="6"/>
    <cellStyle name="桁区切り 2" xfId="4"/>
    <cellStyle name="標準" xfId="0" builtinId="0"/>
    <cellStyle name="標準 2" xfId="2"/>
    <cellStyle name="標準 3" xfId="3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23</xdr:row>
      <xdr:rowOff>38100</xdr:rowOff>
    </xdr:from>
    <xdr:to>
      <xdr:col>6</xdr:col>
      <xdr:colOff>523875</xdr:colOff>
      <xdr:row>23</xdr:row>
      <xdr:rowOff>38100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419100" y="57340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85725</xdr:colOff>
      <xdr:row>25</xdr:row>
      <xdr:rowOff>38100</xdr:rowOff>
    </xdr:from>
    <xdr:to>
      <xdr:col>6</xdr:col>
      <xdr:colOff>533400</xdr:colOff>
      <xdr:row>25</xdr:row>
      <xdr:rowOff>38100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428625" y="628650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66675</xdr:colOff>
      <xdr:row>27</xdr:row>
      <xdr:rowOff>38100</xdr:rowOff>
    </xdr:from>
    <xdr:to>
      <xdr:col>6</xdr:col>
      <xdr:colOff>514350</xdr:colOff>
      <xdr:row>27</xdr:row>
      <xdr:rowOff>38100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409575" y="6838950"/>
          <a:ext cx="1057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23</xdr:row>
      <xdr:rowOff>57150</xdr:rowOff>
    </xdr:from>
    <xdr:to>
      <xdr:col>12</xdr:col>
      <xdr:colOff>619125</xdr:colOff>
      <xdr:row>23</xdr:row>
      <xdr:rowOff>57150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 flipV="1">
          <a:off x="1828800" y="575310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209550</xdr:colOff>
      <xdr:row>25</xdr:row>
      <xdr:rowOff>57150</xdr:rowOff>
    </xdr:from>
    <xdr:to>
      <xdr:col>12</xdr:col>
      <xdr:colOff>619125</xdr:colOff>
      <xdr:row>25</xdr:row>
      <xdr:rowOff>57150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 flipV="1">
          <a:off x="1828800" y="63055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219075</xdr:colOff>
      <xdr:row>27</xdr:row>
      <xdr:rowOff>38100</xdr:rowOff>
    </xdr:from>
    <xdr:to>
      <xdr:col>12</xdr:col>
      <xdr:colOff>628650</xdr:colOff>
      <xdr:row>27</xdr:row>
      <xdr:rowOff>38100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 flipV="1">
          <a:off x="1838325" y="6838950"/>
          <a:ext cx="456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20</xdr:row>
      <xdr:rowOff>161925</xdr:rowOff>
    </xdr:from>
    <xdr:to>
      <xdr:col>12</xdr:col>
      <xdr:colOff>790575</xdr:colOff>
      <xdr:row>20</xdr:row>
      <xdr:rowOff>161925</xdr:rowOff>
    </xdr:to>
    <xdr:sp macro="" textlink="">
      <xdr:nvSpPr>
        <xdr:cNvPr id="1033" name="Line 9"/>
        <xdr:cNvSpPr>
          <a:spLocks noChangeShapeType="1"/>
        </xdr:cNvSpPr>
      </xdr:nvSpPr>
      <xdr:spPr bwMode="auto">
        <a:xfrm flipV="1">
          <a:off x="457200" y="502920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18</xdr:row>
      <xdr:rowOff>161925</xdr:rowOff>
    </xdr:from>
    <xdr:to>
      <xdr:col>12</xdr:col>
      <xdr:colOff>809625</xdr:colOff>
      <xdr:row>18</xdr:row>
      <xdr:rowOff>161925</xdr:rowOff>
    </xdr:to>
    <xdr:sp macro="" textlink="">
      <xdr:nvSpPr>
        <xdr:cNvPr id="1034" name="Line 10"/>
        <xdr:cNvSpPr>
          <a:spLocks noChangeShapeType="1"/>
        </xdr:cNvSpPr>
      </xdr:nvSpPr>
      <xdr:spPr bwMode="auto">
        <a:xfrm flipV="1">
          <a:off x="476250" y="44767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16</xdr:row>
      <xdr:rowOff>171450</xdr:rowOff>
    </xdr:from>
    <xdr:to>
      <xdr:col>12</xdr:col>
      <xdr:colOff>800100</xdr:colOff>
      <xdr:row>16</xdr:row>
      <xdr:rowOff>171450</xdr:rowOff>
    </xdr:to>
    <xdr:sp macro="" textlink="">
      <xdr:nvSpPr>
        <xdr:cNvPr id="1035" name="Line 11"/>
        <xdr:cNvSpPr>
          <a:spLocks noChangeShapeType="1"/>
        </xdr:cNvSpPr>
      </xdr:nvSpPr>
      <xdr:spPr bwMode="auto">
        <a:xfrm flipV="1">
          <a:off x="466725" y="393382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114300</xdr:colOff>
      <xdr:row>14</xdr:row>
      <xdr:rowOff>190500</xdr:rowOff>
    </xdr:from>
    <xdr:to>
      <xdr:col>12</xdr:col>
      <xdr:colOff>790575</xdr:colOff>
      <xdr:row>14</xdr:row>
      <xdr:rowOff>190500</xdr:rowOff>
    </xdr:to>
    <xdr:sp macro="" textlink="">
      <xdr:nvSpPr>
        <xdr:cNvPr id="1036" name="Line 12"/>
        <xdr:cNvSpPr>
          <a:spLocks noChangeShapeType="1"/>
        </xdr:cNvSpPr>
      </xdr:nvSpPr>
      <xdr:spPr bwMode="auto">
        <a:xfrm flipV="1">
          <a:off x="457200" y="340042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12</xdr:row>
      <xdr:rowOff>180975</xdr:rowOff>
    </xdr:from>
    <xdr:to>
      <xdr:col>12</xdr:col>
      <xdr:colOff>800100</xdr:colOff>
      <xdr:row>12</xdr:row>
      <xdr:rowOff>180975</xdr:rowOff>
    </xdr:to>
    <xdr:sp macro="" textlink="">
      <xdr:nvSpPr>
        <xdr:cNvPr id="1037" name="Line 13"/>
        <xdr:cNvSpPr>
          <a:spLocks noChangeShapeType="1"/>
        </xdr:cNvSpPr>
      </xdr:nvSpPr>
      <xdr:spPr bwMode="auto">
        <a:xfrm flipV="1">
          <a:off x="466725" y="28384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123825</xdr:colOff>
      <xdr:row>10</xdr:row>
      <xdr:rowOff>171450</xdr:rowOff>
    </xdr:from>
    <xdr:to>
      <xdr:col>12</xdr:col>
      <xdr:colOff>800100</xdr:colOff>
      <xdr:row>10</xdr:row>
      <xdr:rowOff>171450</xdr:rowOff>
    </xdr:to>
    <xdr:sp macro="" textlink="">
      <xdr:nvSpPr>
        <xdr:cNvPr id="1038" name="Line 14"/>
        <xdr:cNvSpPr>
          <a:spLocks noChangeShapeType="1"/>
        </xdr:cNvSpPr>
      </xdr:nvSpPr>
      <xdr:spPr bwMode="auto">
        <a:xfrm flipV="1">
          <a:off x="466725" y="2276475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133350</xdr:colOff>
      <xdr:row>8</xdr:row>
      <xdr:rowOff>180975</xdr:rowOff>
    </xdr:from>
    <xdr:to>
      <xdr:col>12</xdr:col>
      <xdr:colOff>809625</xdr:colOff>
      <xdr:row>8</xdr:row>
      <xdr:rowOff>180975</xdr:rowOff>
    </xdr:to>
    <xdr:sp macro="" textlink="">
      <xdr:nvSpPr>
        <xdr:cNvPr id="1039" name="Line 15"/>
        <xdr:cNvSpPr>
          <a:spLocks noChangeShapeType="1"/>
        </xdr:cNvSpPr>
      </xdr:nvSpPr>
      <xdr:spPr bwMode="auto">
        <a:xfrm flipV="1">
          <a:off x="476250" y="1733550"/>
          <a:ext cx="6105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62"/>
  <sheetViews>
    <sheetView workbookViewId="0">
      <selection activeCell="I1" sqref="I1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129</v>
      </c>
    </row>
    <row r="3" spans="1:27" ht="28.5" customHeight="1" thickBot="1">
      <c r="A3" s="64"/>
      <c r="B3" s="107"/>
      <c r="D3" s="72" t="s">
        <v>18</v>
      </c>
      <c r="E3" s="73">
        <v>1.88</v>
      </c>
      <c r="F3" s="24"/>
      <c r="G3" s="72">
        <v>1</v>
      </c>
      <c r="H3" s="73">
        <v>13.5</v>
      </c>
      <c r="K3" s="77" t="s">
        <v>78</v>
      </c>
      <c r="L3" s="77" t="s">
        <v>80</v>
      </c>
      <c r="M3" s="374" t="s">
        <v>81</v>
      </c>
      <c r="N3" s="375"/>
      <c r="O3" s="375"/>
      <c r="P3" s="375"/>
      <c r="Q3" s="376"/>
      <c r="T3" s="77" t="s">
        <v>79</v>
      </c>
      <c r="U3" s="77" t="s">
        <v>80</v>
      </c>
      <c r="V3" s="345" t="s">
        <v>82</v>
      </c>
      <c r="W3" s="345"/>
      <c r="X3" s="345"/>
      <c r="Y3" s="345"/>
      <c r="Z3" s="345"/>
    </row>
    <row r="4" spans="1:27" ht="14.25" thickBot="1">
      <c r="A4" s="65"/>
      <c r="B4" s="60"/>
      <c r="D4" s="74" t="s">
        <v>19</v>
      </c>
      <c r="E4" s="75">
        <v>1.38</v>
      </c>
      <c r="F4" s="24"/>
      <c r="G4" s="72">
        <v>2</v>
      </c>
      <c r="H4" s="73">
        <v>9.75</v>
      </c>
      <c r="K4" s="77" t="s">
        <v>85</v>
      </c>
      <c r="L4" s="77" t="s">
        <v>352</v>
      </c>
      <c r="M4" s="346" t="s">
        <v>61</v>
      </c>
      <c r="N4" s="347"/>
      <c r="O4" s="347"/>
      <c r="P4" s="347"/>
      <c r="Q4" s="348"/>
      <c r="T4" s="77" t="s">
        <v>83</v>
      </c>
      <c r="U4" s="77" t="s">
        <v>352</v>
      </c>
      <c r="V4" s="359" t="s">
        <v>61</v>
      </c>
      <c r="W4" s="359"/>
      <c r="X4" s="359"/>
      <c r="Y4" s="359"/>
      <c r="Z4" s="359"/>
    </row>
    <row r="5" spans="1:27" ht="14.25" thickBot="1">
      <c r="A5" s="65"/>
      <c r="B5" s="60"/>
      <c r="D5" s="74" t="s">
        <v>20</v>
      </c>
      <c r="E5" s="75">
        <v>1.38</v>
      </c>
      <c r="F5" s="24"/>
      <c r="G5" s="72">
        <v>3</v>
      </c>
      <c r="H5" s="73">
        <v>38.25</v>
      </c>
      <c r="K5" s="77" t="s">
        <v>84</v>
      </c>
      <c r="L5" s="77" t="s">
        <v>353</v>
      </c>
      <c r="M5" s="349"/>
      <c r="N5" s="350"/>
      <c r="O5" s="350"/>
      <c r="P5" s="350"/>
      <c r="Q5" s="351"/>
      <c r="T5" s="77" t="s">
        <v>84</v>
      </c>
      <c r="U5" s="77" t="s">
        <v>353</v>
      </c>
      <c r="V5" s="359"/>
      <c r="W5" s="359"/>
      <c r="X5" s="359"/>
      <c r="Y5" s="359"/>
      <c r="Z5" s="359"/>
    </row>
    <row r="6" spans="1:27" ht="14.25" thickBot="1">
      <c r="A6" s="64" t="s">
        <v>62</v>
      </c>
      <c r="B6" s="69" t="s">
        <v>130</v>
      </c>
      <c r="D6" s="74" t="s">
        <v>21</v>
      </c>
      <c r="E6" s="75">
        <v>1.38</v>
      </c>
      <c r="F6" s="24"/>
      <c r="G6" s="72">
        <v>4</v>
      </c>
      <c r="H6" s="75">
        <v>6.75</v>
      </c>
      <c r="K6" s="77" t="s">
        <v>45</v>
      </c>
      <c r="L6" s="77" t="s">
        <v>354</v>
      </c>
      <c r="M6" s="349"/>
      <c r="N6" s="350"/>
      <c r="O6" s="350"/>
      <c r="P6" s="350"/>
      <c r="Q6" s="351"/>
      <c r="T6" s="77" t="s">
        <v>45</v>
      </c>
      <c r="U6" s="77" t="s">
        <v>354</v>
      </c>
      <c r="V6" s="359"/>
      <c r="W6" s="359"/>
      <c r="X6" s="359"/>
      <c r="Y6" s="359"/>
      <c r="Z6" s="359"/>
    </row>
    <row r="7" spans="1:27" ht="14.25" thickBot="1">
      <c r="A7" s="65" t="s">
        <v>63</v>
      </c>
      <c r="B7" s="47" t="s">
        <v>117</v>
      </c>
      <c r="D7" s="74" t="s">
        <v>22</v>
      </c>
      <c r="E7" s="75">
        <v>1.38</v>
      </c>
      <c r="F7" s="24"/>
      <c r="G7" s="72">
        <v>5</v>
      </c>
      <c r="H7" s="75">
        <v>24.75</v>
      </c>
      <c r="K7" s="77" t="s">
        <v>46</v>
      </c>
      <c r="L7" s="77" t="s">
        <v>355</v>
      </c>
      <c r="M7" s="349"/>
      <c r="N7" s="350"/>
      <c r="O7" s="350"/>
      <c r="P7" s="350"/>
      <c r="Q7" s="351"/>
      <c r="T7" s="77" t="s">
        <v>46</v>
      </c>
      <c r="U7" s="77" t="s">
        <v>355</v>
      </c>
      <c r="V7" s="359"/>
      <c r="W7" s="359"/>
      <c r="X7" s="359"/>
      <c r="Y7" s="359"/>
      <c r="Z7" s="359"/>
    </row>
    <row r="8" spans="1:27" ht="14.25" thickBot="1">
      <c r="A8" s="65" t="s">
        <v>71</v>
      </c>
      <c r="B8" s="47" t="s">
        <v>170</v>
      </c>
      <c r="D8" s="74" t="s">
        <v>23</v>
      </c>
      <c r="E8" s="75">
        <v>1.38</v>
      </c>
      <c r="F8" s="24"/>
      <c r="G8" s="72">
        <v>6</v>
      </c>
      <c r="H8" s="75">
        <v>3.75</v>
      </c>
      <c r="K8" s="77" t="s">
        <v>97</v>
      </c>
      <c r="L8" s="77" t="s">
        <v>356</v>
      </c>
      <c r="M8" s="352"/>
      <c r="N8" s="353"/>
      <c r="O8" s="353"/>
      <c r="P8" s="353"/>
      <c r="Q8" s="354"/>
      <c r="T8" s="77" t="s">
        <v>126</v>
      </c>
      <c r="U8" s="77" t="s">
        <v>360</v>
      </c>
      <c r="V8" s="345"/>
      <c r="W8" s="345"/>
      <c r="X8" s="345"/>
      <c r="Y8" s="345"/>
      <c r="Z8" s="345"/>
    </row>
    <row r="9" spans="1:27" ht="14.25" thickBot="1">
      <c r="A9" s="65" t="s">
        <v>72</v>
      </c>
      <c r="B9" s="47" t="s">
        <v>339</v>
      </c>
      <c r="D9" s="74" t="s">
        <v>24</v>
      </c>
      <c r="E9" s="75">
        <v>8.1300000000000008</v>
      </c>
      <c r="F9" s="24"/>
      <c r="G9" s="72">
        <v>7</v>
      </c>
      <c r="H9" s="75">
        <v>4.5</v>
      </c>
      <c r="K9" s="77" t="s">
        <v>98</v>
      </c>
      <c r="L9" s="77" t="s">
        <v>357</v>
      </c>
      <c r="M9" s="352"/>
      <c r="N9" s="353"/>
      <c r="O9" s="353"/>
      <c r="P9" s="353"/>
      <c r="Q9" s="354"/>
      <c r="T9" s="77" t="s">
        <v>127</v>
      </c>
      <c r="U9" s="77" t="s">
        <v>361</v>
      </c>
      <c r="V9" s="345"/>
      <c r="W9" s="345"/>
      <c r="X9" s="345"/>
      <c r="Y9" s="345"/>
      <c r="Z9" s="345"/>
    </row>
    <row r="10" spans="1:27" ht="14.25" thickBot="1">
      <c r="A10" s="65" t="s">
        <v>69</v>
      </c>
      <c r="B10" s="47">
        <v>12</v>
      </c>
      <c r="D10" s="74" t="s">
        <v>25</v>
      </c>
      <c r="E10" s="75">
        <v>19.25</v>
      </c>
      <c r="F10" s="24"/>
      <c r="G10" s="72">
        <v>8</v>
      </c>
      <c r="H10" s="75">
        <v>21.75</v>
      </c>
      <c r="K10" s="77" t="s">
        <v>10</v>
      </c>
      <c r="L10" s="77" t="s">
        <v>358</v>
      </c>
      <c r="M10" s="352"/>
      <c r="N10" s="355"/>
      <c r="O10" s="355"/>
      <c r="P10" s="355"/>
      <c r="Q10" s="354"/>
      <c r="U10" t="s">
        <v>362</v>
      </c>
    </row>
    <row r="11" spans="1:27" ht="14.25" thickBot="1">
      <c r="A11" s="65" t="s">
        <v>65</v>
      </c>
      <c r="B11" s="47">
        <v>2</v>
      </c>
      <c r="D11" s="74" t="s">
        <v>26</v>
      </c>
      <c r="E11" s="75">
        <v>2.63</v>
      </c>
      <c r="F11" s="24"/>
      <c r="G11" s="72">
        <v>9</v>
      </c>
      <c r="H11" s="75">
        <v>21.75</v>
      </c>
      <c r="K11" s="77" t="s">
        <v>11</v>
      </c>
      <c r="L11" s="77" t="s">
        <v>359</v>
      </c>
      <c r="M11" s="356"/>
      <c r="N11" s="357"/>
      <c r="O11" s="357"/>
      <c r="P11" s="357"/>
      <c r="Q11" s="358"/>
      <c r="U11" t="s">
        <v>363</v>
      </c>
    </row>
    <row r="12" spans="1:27" ht="14.25" thickBot="1">
      <c r="A12" s="65" t="s">
        <v>66</v>
      </c>
      <c r="B12" s="47">
        <v>4</v>
      </c>
      <c r="D12" s="74" t="s">
        <v>27</v>
      </c>
      <c r="E12" s="75">
        <v>18</v>
      </c>
      <c r="F12" s="24"/>
      <c r="G12" s="72">
        <v>10</v>
      </c>
      <c r="H12" s="75">
        <v>21.75</v>
      </c>
      <c r="K12" t="s">
        <v>233</v>
      </c>
      <c r="T12" t="s">
        <v>128</v>
      </c>
    </row>
    <row r="13" spans="1:27" ht="27.75" customHeight="1" thickBot="1">
      <c r="A13" s="66" t="s">
        <v>67</v>
      </c>
      <c r="B13" s="47">
        <v>2</v>
      </c>
      <c r="D13" s="74" t="s">
        <v>28</v>
      </c>
      <c r="E13" s="75">
        <v>6.38</v>
      </c>
      <c r="F13" s="24"/>
      <c r="G13" s="72">
        <v>11</v>
      </c>
      <c r="H13" s="75">
        <v>21.75</v>
      </c>
      <c r="K13" s="365" t="s">
        <v>154</v>
      </c>
      <c r="L13" s="366"/>
      <c r="M13" s="367" t="s">
        <v>155</v>
      </c>
      <c r="N13" s="368"/>
      <c r="O13" s="369"/>
      <c r="P13" s="370" t="s">
        <v>50</v>
      </c>
      <c r="Q13" s="360" t="s">
        <v>55</v>
      </c>
      <c r="R13" s="362" t="s">
        <v>56</v>
      </c>
      <c r="T13" s="365" t="s">
        <v>154</v>
      </c>
      <c r="U13" s="366"/>
      <c r="V13" s="367" t="s">
        <v>155</v>
      </c>
      <c r="W13" s="368"/>
      <c r="X13" s="369"/>
      <c r="Y13" s="370" t="s">
        <v>50</v>
      </c>
      <c r="Z13" s="360" t="s">
        <v>55</v>
      </c>
      <c r="AA13" s="362" t="s">
        <v>56</v>
      </c>
    </row>
    <row r="14" spans="1:27" ht="14.25" thickBot="1">
      <c r="A14" s="65" t="s">
        <v>111</v>
      </c>
      <c r="B14" s="47">
        <v>0</v>
      </c>
      <c r="D14" s="74" t="s">
        <v>29</v>
      </c>
      <c r="E14" s="75">
        <v>5.13</v>
      </c>
      <c r="F14" s="24"/>
      <c r="G14" s="72">
        <v>12</v>
      </c>
      <c r="H14" s="75">
        <v>21.75</v>
      </c>
      <c r="K14" s="94" t="s">
        <v>0</v>
      </c>
      <c r="L14" s="95"/>
      <c r="M14" s="94" t="s">
        <v>0</v>
      </c>
      <c r="N14" s="96"/>
      <c r="O14" s="95" t="s">
        <v>74</v>
      </c>
      <c r="P14" s="372"/>
      <c r="Q14" s="373"/>
      <c r="R14" s="364"/>
      <c r="T14" s="97" t="s">
        <v>0</v>
      </c>
      <c r="U14" s="98"/>
      <c r="V14" s="97" t="s">
        <v>0</v>
      </c>
      <c r="W14" s="101"/>
      <c r="X14" s="98" t="s">
        <v>74</v>
      </c>
      <c r="Y14" s="371"/>
      <c r="Z14" s="361"/>
      <c r="AA14" s="363"/>
    </row>
    <row r="15" spans="1:27" ht="27.75" thickBot="1">
      <c r="A15" s="66" t="s">
        <v>112</v>
      </c>
      <c r="B15" s="47">
        <v>0</v>
      </c>
      <c r="D15" s="74" t="s">
        <v>30</v>
      </c>
      <c r="E15" s="75">
        <v>10.88</v>
      </c>
      <c r="F15" s="24"/>
      <c r="G15" s="72">
        <v>13</v>
      </c>
      <c r="H15" s="75">
        <v>21.75</v>
      </c>
      <c r="K15" s="133" t="s">
        <v>231</v>
      </c>
      <c r="L15" s="134" t="s">
        <v>364</v>
      </c>
      <c r="M15" s="134" t="s">
        <v>232</v>
      </c>
      <c r="N15" s="134" t="s">
        <v>138</v>
      </c>
      <c r="O15" s="134">
        <v>70</v>
      </c>
      <c r="P15" s="134" t="s">
        <v>52</v>
      </c>
      <c r="Q15" s="5" t="s">
        <v>242</v>
      </c>
      <c r="R15" s="310" t="s">
        <v>243</v>
      </c>
      <c r="T15" s="141" t="s">
        <v>83</v>
      </c>
      <c r="U15" s="142" t="s">
        <v>352</v>
      </c>
      <c r="V15" s="143" t="s">
        <v>44</v>
      </c>
      <c r="W15" s="323" t="s">
        <v>42</v>
      </c>
      <c r="X15" s="143">
        <v>2</v>
      </c>
      <c r="Y15" s="144" t="s">
        <v>53</v>
      </c>
      <c r="Z15" s="143" t="s">
        <v>44</v>
      </c>
      <c r="AA15" s="145" t="s">
        <v>59</v>
      </c>
    </row>
    <row r="16" spans="1:27" ht="14.25" thickBot="1">
      <c r="A16" s="165" t="s">
        <v>236</v>
      </c>
      <c r="B16" s="47"/>
      <c r="D16" s="74" t="s">
        <v>31</v>
      </c>
      <c r="E16" s="75">
        <v>7.13</v>
      </c>
      <c r="F16" s="24"/>
      <c r="G16" s="72">
        <v>14</v>
      </c>
      <c r="H16" s="75">
        <v>21.75</v>
      </c>
      <c r="K16" s="133" t="s">
        <v>244</v>
      </c>
      <c r="L16" s="134" t="s">
        <v>365</v>
      </c>
      <c r="M16" s="134" t="s">
        <v>241</v>
      </c>
      <c r="N16" s="134" t="s">
        <v>138</v>
      </c>
      <c r="O16" s="134">
        <v>68</v>
      </c>
      <c r="P16" s="134" t="s">
        <v>240</v>
      </c>
      <c r="Q16" s="1" t="s">
        <v>242</v>
      </c>
      <c r="R16" s="310"/>
      <c r="T16" s="10" t="s">
        <v>4</v>
      </c>
      <c r="U16" s="77" t="s">
        <v>380</v>
      </c>
      <c r="V16" s="1" t="s">
        <v>47</v>
      </c>
      <c r="W16" s="1" t="s">
        <v>135</v>
      </c>
      <c r="X16" s="1">
        <v>1</v>
      </c>
      <c r="Y16" s="109" t="s">
        <v>51</v>
      </c>
      <c r="Z16" s="1" t="s">
        <v>185</v>
      </c>
      <c r="AA16" s="11"/>
    </row>
    <row r="17" spans="1:27" ht="14.25" thickBot="1">
      <c r="A17" s="165" t="s">
        <v>237</v>
      </c>
      <c r="B17" s="70"/>
      <c r="D17" s="74" t="s">
        <v>32</v>
      </c>
      <c r="E17" s="75">
        <v>4.88</v>
      </c>
      <c r="F17" s="24"/>
      <c r="G17" s="72">
        <v>15</v>
      </c>
      <c r="H17" s="75">
        <v>21.75</v>
      </c>
      <c r="K17" s="133" t="s">
        <v>239</v>
      </c>
      <c r="L17" s="134" t="s">
        <v>366</v>
      </c>
      <c r="M17" s="134" t="s">
        <v>238</v>
      </c>
      <c r="N17" s="134" t="s">
        <v>138</v>
      </c>
      <c r="O17" s="134">
        <v>69</v>
      </c>
      <c r="P17" s="134" t="s">
        <v>240</v>
      </c>
      <c r="Q17" s="1" t="s">
        <v>242</v>
      </c>
      <c r="R17" s="310"/>
      <c r="T17" s="10" t="s">
        <v>5</v>
      </c>
      <c r="U17" s="77" t="s">
        <v>381</v>
      </c>
      <c r="V17" s="1" t="s">
        <v>293</v>
      </c>
      <c r="W17" s="1"/>
      <c r="X17" s="1"/>
      <c r="Y17" s="109" t="s">
        <v>51</v>
      </c>
      <c r="Z17" s="1"/>
      <c r="AA17" s="11"/>
    </row>
    <row r="18" spans="1:27" ht="14.25" thickBot="1">
      <c r="A18" s="162" t="s">
        <v>234</v>
      </c>
      <c r="B18" s="135" t="s">
        <v>336</v>
      </c>
      <c r="D18" s="74" t="s">
        <v>33</v>
      </c>
      <c r="E18" s="75">
        <v>13</v>
      </c>
      <c r="F18" s="24"/>
      <c r="G18" s="72">
        <v>16</v>
      </c>
      <c r="H18" s="75">
        <v>21.75</v>
      </c>
      <c r="K18" s="308" t="s">
        <v>414</v>
      </c>
      <c r="L18" s="309" t="s">
        <v>313</v>
      </c>
      <c r="M18" s="134" t="s">
        <v>232</v>
      </c>
      <c r="N18" s="134" t="s">
        <v>86</v>
      </c>
      <c r="O18" s="134">
        <v>23</v>
      </c>
      <c r="P18" s="134" t="s">
        <v>52</v>
      </c>
      <c r="Q18" s="1" t="s">
        <v>242</v>
      </c>
      <c r="R18" s="310" t="s">
        <v>243</v>
      </c>
      <c r="T18" s="10" t="s">
        <v>6</v>
      </c>
      <c r="U18" s="77" t="s">
        <v>382</v>
      </c>
      <c r="V18" s="1" t="s">
        <v>47</v>
      </c>
      <c r="W18" s="1" t="s">
        <v>135</v>
      </c>
      <c r="X18" s="1">
        <v>2</v>
      </c>
      <c r="Y18" s="109" t="s">
        <v>51</v>
      </c>
      <c r="Z18" s="1" t="s">
        <v>185</v>
      </c>
      <c r="AA18" s="11"/>
    </row>
    <row r="19" spans="1:27" ht="14.25" thickBot="1">
      <c r="A19" s="163" t="s">
        <v>235</v>
      </c>
      <c r="B19" s="47">
        <v>12</v>
      </c>
      <c r="D19" s="74" t="s">
        <v>34</v>
      </c>
      <c r="E19" s="75">
        <v>14.38</v>
      </c>
      <c r="F19" s="24"/>
      <c r="G19" s="72">
        <v>17</v>
      </c>
      <c r="H19" s="75">
        <v>21.75</v>
      </c>
      <c r="K19" s="133" t="s">
        <v>244</v>
      </c>
      <c r="L19" s="134" t="s">
        <v>365</v>
      </c>
      <c r="M19" s="134" t="s">
        <v>241</v>
      </c>
      <c r="N19" s="134" t="s">
        <v>107</v>
      </c>
      <c r="O19" s="134">
        <v>10</v>
      </c>
      <c r="P19" s="134" t="s">
        <v>240</v>
      </c>
      <c r="Q19" s="1" t="s">
        <v>242</v>
      </c>
      <c r="R19" s="310"/>
      <c r="T19" s="10" t="s">
        <v>7</v>
      </c>
      <c r="U19" s="77" t="s">
        <v>383</v>
      </c>
      <c r="V19" s="1" t="s">
        <v>294</v>
      </c>
      <c r="W19" s="1"/>
      <c r="X19" s="1"/>
      <c r="Y19" s="109" t="s">
        <v>51</v>
      </c>
      <c r="Z19" s="1"/>
      <c r="AA19" s="11"/>
    </row>
    <row r="20" spans="1:27" ht="14.25" thickBot="1">
      <c r="A20" s="163" t="s">
        <v>66</v>
      </c>
      <c r="B20" s="47">
        <v>34</v>
      </c>
      <c r="D20" s="74" t="s">
        <v>35</v>
      </c>
      <c r="E20" s="75">
        <v>2.13</v>
      </c>
      <c r="F20" s="24"/>
      <c r="G20" s="72">
        <v>18</v>
      </c>
      <c r="H20" s="75">
        <v>21.75</v>
      </c>
      <c r="K20" s="133" t="s">
        <v>239</v>
      </c>
      <c r="L20" s="134" t="s">
        <v>366</v>
      </c>
      <c r="M20" s="134" t="s">
        <v>238</v>
      </c>
      <c r="N20" s="134" t="s">
        <v>277</v>
      </c>
      <c r="O20" s="134">
        <v>12</v>
      </c>
      <c r="P20" s="134" t="s">
        <v>240</v>
      </c>
      <c r="Q20" s="1" t="s">
        <v>242</v>
      </c>
      <c r="R20" s="310"/>
      <c r="T20" s="10" t="s">
        <v>8</v>
      </c>
      <c r="U20" s="77" t="s">
        <v>384</v>
      </c>
      <c r="V20" s="1" t="s">
        <v>8</v>
      </c>
      <c r="W20" s="1" t="s">
        <v>149</v>
      </c>
      <c r="X20" s="1">
        <v>2</v>
      </c>
      <c r="Y20" s="109" t="s">
        <v>52</v>
      </c>
      <c r="Z20" s="1" t="s">
        <v>176</v>
      </c>
      <c r="AA20" s="11"/>
    </row>
    <row r="21" spans="1:27" ht="29.25" customHeight="1" thickBot="1">
      <c r="A21" s="164" t="s">
        <v>67</v>
      </c>
      <c r="B21" s="71">
        <v>2</v>
      </c>
      <c r="D21" s="74" t="s">
        <v>36</v>
      </c>
      <c r="E21" s="75">
        <v>2.63</v>
      </c>
      <c r="F21" s="24"/>
      <c r="G21" s="72">
        <v>19</v>
      </c>
      <c r="H21" s="75">
        <v>21.75</v>
      </c>
      <c r="K21" s="201" t="s">
        <v>250</v>
      </c>
      <c r="L21" s="202" t="s">
        <v>367</v>
      </c>
      <c r="M21" s="203" t="s">
        <v>251</v>
      </c>
      <c r="N21" s="202" t="s">
        <v>139</v>
      </c>
      <c r="O21" s="202">
        <v>8</v>
      </c>
      <c r="P21" s="203" t="s">
        <v>53</v>
      </c>
      <c r="Q21" s="1" t="s">
        <v>242</v>
      </c>
      <c r="R21" s="310" t="s">
        <v>243</v>
      </c>
      <c r="T21" s="10" t="s">
        <v>9</v>
      </c>
      <c r="U21" s="77" t="s">
        <v>385</v>
      </c>
      <c r="V21" s="1" t="s">
        <v>295</v>
      </c>
      <c r="W21" s="1" t="s">
        <v>149</v>
      </c>
      <c r="X21" s="1">
        <v>1</v>
      </c>
      <c r="Y21" s="109" t="s">
        <v>52</v>
      </c>
      <c r="Z21" s="1" t="s">
        <v>176</v>
      </c>
      <c r="AA21" s="11"/>
    </row>
    <row r="22" spans="1:27" ht="27.75" customHeight="1" thickBot="1">
      <c r="A22" t="s">
        <v>416</v>
      </c>
      <c r="B22">
        <v>1</v>
      </c>
      <c r="D22" s="74" t="s">
        <v>37</v>
      </c>
      <c r="E22" s="75">
        <v>12.75</v>
      </c>
      <c r="F22" s="24"/>
      <c r="G22" s="72">
        <v>20</v>
      </c>
      <c r="H22" s="75">
        <v>21.75</v>
      </c>
      <c r="K22" s="201" t="s">
        <v>252</v>
      </c>
      <c r="L22" s="202" t="s">
        <v>368</v>
      </c>
      <c r="M22" s="203" t="s">
        <v>253</v>
      </c>
      <c r="N22" s="202" t="s">
        <v>139</v>
      </c>
      <c r="O22" s="202">
        <v>10</v>
      </c>
      <c r="P22" s="203" t="s">
        <v>53</v>
      </c>
      <c r="Q22" s="1" t="s">
        <v>242</v>
      </c>
      <c r="R22" s="310" t="s">
        <v>243</v>
      </c>
      <c r="T22" s="10" t="s">
        <v>10</v>
      </c>
      <c r="U22" s="77" t="s">
        <v>386</v>
      </c>
      <c r="V22" s="1" t="s">
        <v>10</v>
      </c>
      <c r="W22" s="1" t="s">
        <v>144</v>
      </c>
      <c r="X22" s="1">
        <v>2</v>
      </c>
      <c r="Y22" s="109" t="s">
        <v>51</v>
      </c>
      <c r="Z22" s="1" t="s">
        <v>76</v>
      </c>
      <c r="AA22" s="11"/>
    </row>
    <row r="23" spans="1:27" ht="14.25" thickBot="1">
      <c r="D23" s="74" t="s">
        <v>38</v>
      </c>
      <c r="E23" s="75">
        <v>2</v>
      </c>
      <c r="F23" s="24"/>
      <c r="G23" s="72">
        <v>21</v>
      </c>
      <c r="H23" s="75">
        <v>21.75</v>
      </c>
      <c r="K23" s="201" t="s">
        <v>254</v>
      </c>
      <c r="L23" s="202" t="s">
        <v>369</v>
      </c>
      <c r="M23" s="203" t="s">
        <v>255</v>
      </c>
      <c r="N23" s="202" t="s">
        <v>139</v>
      </c>
      <c r="O23" s="202">
        <v>12</v>
      </c>
      <c r="P23" s="203" t="s">
        <v>53</v>
      </c>
      <c r="Q23" s="1" t="s">
        <v>242</v>
      </c>
      <c r="R23" s="310" t="s">
        <v>243</v>
      </c>
      <c r="T23" s="10" t="s">
        <v>11</v>
      </c>
      <c r="U23" s="77" t="s">
        <v>387</v>
      </c>
      <c r="V23" s="1" t="s">
        <v>296</v>
      </c>
      <c r="W23" s="1" t="s">
        <v>143</v>
      </c>
      <c r="X23" s="1"/>
      <c r="Y23" s="109" t="s">
        <v>51</v>
      </c>
      <c r="Z23" s="1"/>
      <c r="AA23" s="11"/>
    </row>
    <row r="24" spans="1:27" ht="14.25" thickBot="1">
      <c r="D24" s="74" t="s">
        <v>39</v>
      </c>
      <c r="E24" s="75">
        <v>8.3800000000000008</v>
      </c>
      <c r="F24" s="24"/>
      <c r="G24" s="72">
        <v>22</v>
      </c>
      <c r="H24" s="75">
        <v>21.75</v>
      </c>
      <c r="K24" s="201" t="s">
        <v>256</v>
      </c>
      <c r="L24" s="202" t="s">
        <v>370</v>
      </c>
      <c r="M24" s="203" t="s">
        <v>256</v>
      </c>
      <c r="N24" s="202" t="s">
        <v>107</v>
      </c>
      <c r="O24" s="202">
        <v>8</v>
      </c>
      <c r="P24" s="203" t="s">
        <v>53</v>
      </c>
      <c r="Q24" s="1" t="s">
        <v>242</v>
      </c>
      <c r="R24" s="310" t="s">
        <v>243</v>
      </c>
      <c r="T24" s="10" t="s">
        <v>12</v>
      </c>
      <c r="U24" s="77" t="s">
        <v>388</v>
      </c>
      <c r="V24" s="1" t="s">
        <v>12</v>
      </c>
      <c r="W24" s="1" t="s">
        <v>150</v>
      </c>
      <c r="X24" s="1">
        <v>2</v>
      </c>
      <c r="Y24" s="109" t="s">
        <v>52</v>
      </c>
      <c r="Z24" s="1" t="s">
        <v>87</v>
      </c>
      <c r="AA24" s="11"/>
    </row>
    <row r="25" spans="1:27" ht="14.25" thickBot="1">
      <c r="D25" s="74" t="s">
        <v>43</v>
      </c>
      <c r="E25" s="75">
        <v>8.3800000000000008</v>
      </c>
      <c r="F25" s="24"/>
      <c r="G25" s="72">
        <v>23</v>
      </c>
      <c r="H25" s="75">
        <v>21.75</v>
      </c>
      <c r="K25" s="204" t="s">
        <v>257</v>
      </c>
      <c r="L25" s="202" t="s">
        <v>371</v>
      </c>
      <c r="M25" s="202" t="s">
        <v>238</v>
      </c>
      <c r="N25" s="202" t="s">
        <v>107</v>
      </c>
      <c r="O25" s="202">
        <v>14</v>
      </c>
      <c r="P25" s="203" t="s">
        <v>53</v>
      </c>
      <c r="Q25" s="1" t="s">
        <v>242</v>
      </c>
      <c r="R25" s="310" t="s">
        <v>243</v>
      </c>
      <c r="T25" s="10" t="s">
        <v>13</v>
      </c>
      <c r="U25" s="77" t="s">
        <v>389</v>
      </c>
      <c r="V25" s="1" t="s">
        <v>297</v>
      </c>
      <c r="W25" s="1" t="s">
        <v>337</v>
      </c>
      <c r="X25" s="1">
        <v>1</v>
      </c>
      <c r="Y25" s="109" t="s">
        <v>52</v>
      </c>
      <c r="Z25" s="1" t="s">
        <v>87</v>
      </c>
      <c r="AA25" s="11"/>
    </row>
    <row r="26" spans="1:27" ht="27.75" thickBot="1">
      <c r="D26" s="74" t="s">
        <v>40</v>
      </c>
      <c r="E26" s="75">
        <v>8.3800000000000008</v>
      </c>
      <c r="F26" s="24"/>
      <c r="G26" s="72">
        <v>24</v>
      </c>
      <c r="H26" s="75">
        <v>21.75</v>
      </c>
      <c r="K26" s="311" t="s">
        <v>415</v>
      </c>
      <c r="L26" s="312" t="s">
        <v>382</v>
      </c>
      <c r="M26" s="313" t="s">
        <v>258</v>
      </c>
      <c r="N26" s="314" t="s">
        <v>86</v>
      </c>
      <c r="O26" s="314">
        <v>25</v>
      </c>
      <c r="P26" s="314" t="s">
        <v>52</v>
      </c>
      <c r="Q26" s="1" t="s">
        <v>242</v>
      </c>
      <c r="R26" s="310" t="s">
        <v>243</v>
      </c>
      <c r="T26" s="10" t="s">
        <v>14</v>
      </c>
      <c r="U26" s="77" t="s">
        <v>390</v>
      </c>
      <c r="V26" s="1" t="s">
        <v>14</v>
      </c>
      <c r="W26" s="322" t="s">
        <v>377</v>
      </c>
      <c r="X26" s="1">
        <v>2</v>
      </c>
      <c r="Y26" s="109" t="s">
        <v>52</v>
      </c>
      <c r="Z26" s="2"/>
      <c r="AA26" s="23" t="s">
        <v>90</v>
      </c>
    </row>
    <row r="27" spans="1:27" ht="27.75" thickBot="1">
      <c r="D27" s="74" t="s">
        <v>41</v>
      </c>
      <c r="E27" s="75">
        <v>8.3800000000000008</v>
      </c>
      <c r="F27" s="24"/>
      <c r="G27" s="72">
        <v>25</v>
      </c>
      <c r="H27" s="75">
        <v>21.75</v>
      </c>
      <c r="K27" s="315" t="s">
        <v>401</v>
      </c>
      <c r="L27" s="316" t="s">
        <v>227</v>
      </c>
      <c r="M27" s="36" t="s">
        <v>259</v>
      </c>
      <c r="N27" s="48" t="s">
        <v>86</v>
      </c>
      <c r="O27" s="48">
        <v>27</v>
      </c>
      <c r="P27" s="48" t="s">
        <v>261</v>
      </c>
      <c r="Q27" s="1" t="s">
        <v>242</v>
      </c>
      <c r="R27" s="310" t="s">
        <v>243</v>
      </c>
      <c r="T27" s="10" t="s">
        <v>15</v>
      </c>
      <c r="U27" s="77" t="s">
        <v>391</v>
      </c>
      <c r="V27" s="1" t="s">
        <v>298</v>
      </c>
      <c r="W27" s="322" t="s">
        <v>377</v>
      </c>
      <c r="X27" s="1">
        <v>1</v>
      </c>
      <c r="Y27" s="109" t="s">
        <v>52</v>
      </c>
      <c r="Z27" s="33"/>
      <c r="AA27" s="23" t="s">
        <v>90</v>
      </c>
    </row>
    <row r="28" spans="1:27" ht="14.25" thickBot="1">
      <c r="D28" s="74" t="s">
        <v>42</v>
      </c>
      <c r="E28" s="75">
        <v>8.3800000000000008</v>
      </c>
      <c r="F28" s="24"/>
      <c r="G28" s="72">
        <v>26</v>
      </c>
      <c r="H28" s="75">
        <v>21.75</v>
      </c>
      <c r="K28" s="31" t="s">
        <v>262</v>
      </c>
      <c r="L28" s="1" t="s">
        <v>372</v>
      </c>
      <c r="M28" s="30" t="s">
        <v>263</v>
      </c>
      <c r="N28" s="30" t="s">
        <v>110</v>
      </c>
      <c r="O28" s="30">
        <v>8</v>
      </c>
      <c r="P28" s="30" t="s">
        <v>264</v>
      </c>
      <c r="Q28" s="1" t="s">
        <v>242</v>
      </c>
      <c r="R28" s="310" t="s">
        <v>243</v>
      </c>
      <c r="T28" s="31" t="s">
        <v>133</v>
      </c>
      <c r="U28" s="77" t="s">
        <v>392</v>
      </c>
      <c r="V28" s="30" t="s">
        <v>166</v>
      </c>
      <c r="W28" s="30" t="s">
        <v>338</v>
      </c>
      <c r="X28" s="30">
        <v>2</v>
      </c>
      <c r="Y28" s="140" t="s">
        <v>93</v>
      </c>
      <c r="Z28" s="30" t="s">
        <v>76</v>
      </c>
      <c r="AA28" s="23"/>
    </row>
    <row r="29" spans="1:27" ht="27" customHeight="1" thickBot="1">
      <c r="D29" s="74"/>
      <c r="E29" s="75">
        <v>8.3800000000000008</v>
      </c>
      <c r="G29" s="72">
        <v>27</v>
      </c>
      <c r="H29" s="75">
        <v>21.75</v>
      </c>
      <c r="K29" s="31" t="s">
        <v>265</v>
      </c>
      <c r="L29" s="1" t="s">
        <v>373</v>
      </c>
      <c r="M29" s="30" t="s">
        <v>266</v>
      </c>
      <c r="N29" s="1" t="s">
        <v>260</v>
      </c>
      <c r="O29" s="1">
        <v>16</v>
      </c>
      <c r="P29" s="30" t="s">
        <v>267</v>
      </c>
      <c r="Q29" s="1" t="s">
        <v>242</v>
      </c>
      <c r="R29" s="310" t="s">
        <v>243</v>
      </c>
      <c r="T29" s="31" t="s">
        <v>165</v>
      </c>
      <c r="U29" s="77" t="s">
        <v>393</v>
      </c>
      <c r="V29" s="30"/>
      <c r="W29" s="30"/>
      <c r="X29" s="30"/>
      <c r="Y29" s="140" t="s">
        <v>93</v>
      </c>
      <c r="Z29" s="30"/>
      <c r="AA29" s="23"/>
    </row>
    <row r="30" spans="1:27" ht="14.25" thickBot="1">
      <c r="D30" s="74"/>
      <c r="E30" s="75">
        <v>8.3800000000000008</v>
      </c>
      <c r="G30" s="72">
        <v>28</v>
      </c>
      <c r="H30" s="75">
        <v>9</v>
      </c>
      <c r="K30" s="31" t="s">
        <v>268</v>
      </c>
      <c r="L30" s="1" t="s">
        <v>374</v>
      </c>
      <c r="M30" s="30" t="s">
        <v>269</v>
      </c>
      <c r="N30" s="1" t="s">
        <v>270</v>
      </c>
      <c r="O30" s="1">
        <v>18</v>
      </c>
      <c r="P30" s="30" t="s">
        <v>271</v>
      </c>
      <c r="Q30" s="1" t="s">
        <v>242</v>
      </c>
      <c r="R30" s="310" t="s">
        <v>243</v>
      </c>
      <c r="T30" s="31" t="s">
        <v>163</v>
      </c>
      <c r="U30" s="77" t="s">
        <v>394</v>
      </c>
      <c r="V30" s="1" t="s">
        <v>167</v>
      </c>
      <c r="W30" s="1" t="s">
        <v>338</v>
      </c>
      <c r="X30" s="1">
        <v>1</v>
      </c>
      <c r="Y30" s="140" t="s">
        <v>93</v>
      </c>
      <c r="Z30" s="1" t="s">
        <v>76</v>
      </c>
      <c r="AA30" s="11"/>
    </row>
    <row r="31" spans="1:27" ht="14.25" thickBot="1">
      <c r="D31" s="74"/>
      <c r="E31" s="75">
        <v>8.3800000000000008</v>
      </c>
      <c r="G31" s="72">
        <v>29</v>
      </c>
      <c r="H31" s="75">
        <v>18</v>
      </c>
      <c r="K31" s="31" t="s">
        <v>272</v>
      </c>
      <c r="L31" s="1" t="s">
        <v>375</v>
      </c>
      <c r="M31" s="30" t="s">
        <v>272</v>
      </c>
      <c r="N31" s="1" t="s">
        <v>107</v>
      </c>
      <c r="O31" s="1">
        <v>20</v>
      </c>
      <c r="P31" s="30" t="s">
        <v>53</v>
      </c>
      <c r="Q31" s="1" t="s">
        <v>242</v>
      </c>
      <c r="R31" s="310" t="s">
        <v>243</v>
      </c>
      <c r="T31" s="31" t="s">
        <v>164</v>
      </c>
      <c r="U31" s="77" t="s">
        <v>395</v>
      </c>
      <c r="V31" s="1"/>
      <c r="W31" s="1"/>
      <c r="X31" s="1"/>
      <c r="Y31" s="140" t="s">
        <v>93</v>
      </c>
      <c r="Z31" s="1"/>
      <c r="AA31" s="11"/>
    </row>
    <row r="32" spans="1:27" ht="57.75" customHeight="1" thickBot="1">
      <c r="H32" s="54">
        <v>42</v>
      </c>
      <c r="K32" s="31" t="s">
        <v>273</v>
      </c>
      <c r="L32" s="1" t="s">
        <v>376</v>
      </c>
      <c r="M32" s="30" t="s">
        <v>273</v>
      </c>
      <c r="N32" s="1" t="s">
        <v>86</v>
      </c>
      <c r="O32" s="1">
        <v>20</v>
      </c>
      <c r="P32" s="30" t="s">
        <v>274</v>
      </c>
      <c r="Q32" s="1" t="s">
        <v>242</v>
      </c>
      <c r="R32" s="310" t="s">
        <v>243</v>
      </c>
      <c r="T32" s="31" t="s">
        <v>186</v>
      </c>
      <c r="U32" s="1" t="s">
        <v>396</v>
      </c>
      <c r="V32" s="30" t="s">
        <v>186</v>
      </c>
      <c r="W32" s="30" t="s">
        <v>137</v>
      </c>
      <c r="X32" s="30">
        <v>1</v>
      </c>
      <c r="Y32" s="140" t="s">
        <v>52</v>
      </c>
      <c r="Z32" s="1" t="s">
        <v>331</v>
      </c>
      <c r="AA32" s="23" t="s">
        <v>248</v>
      </c>
    </row>
    <row r="33" spans="8:27" ht="57.75" customHeight="1" thickBot="1">
      <c r="H33" s="54">
        <v>10.5</v>
      </c>
      <c r="K33" s="31" t="s">
        <v>275</v>
      </c>
      <c r="L33" s="1" t="s">
        <v>377</v>
      </c>
      <c r="M33" s="30" t="s">
        <v>275</v>
      </c>
      <c r="N33" s="1" t="s">
        <v>142</v>
      </c>
      <c r="O33" s="1">
        <v>3</v>
      </c>
      <c r="P33" s="30" t="s">
        <v>276</v>
      </c>
      <c r="Q33" s="1" t="s">
        <v>242</v>
      </c>
      <c r="R33" s="310" t="s">
        <v>243</v>
      </c>
      <c r="T33" s="32" t="s">
        <v>186</v>
      </c>
      <c r="U33" s="43" t="s">
        <v>396</v>
      </c>
      <c r="V33" s="117" t="s">
        <v>186</v>
      </c>
      <c r="W33" s="117" t="s">
        <v>137</v>
      </c>
      <c r="X33" s="117">
        <v>2</v>
      </c>
      <c r="Y33" s="146" t="s">
        <v>52</v>
      </c>
      <c r="Z33" s="1" t="s">
        <v>331</v>
      </c>
      <c r="AA33" s="23" t="s">
        <v>247</v>
      </c>
    </row>
    <row r="34" spans="8:27" ht="14.25" thickBot="1">
      <c r="H34" s="54">
        <v>33.75</v>
      </c>
      <c r="K34" s="324" t="s">
        <v>417</v>
      </c>
      <c r="L34" s="325"/>
      <c r="M34" s="325"/>
      <c r="N34" s="325" t="s">
        <v>418</v>
      </c>
      <c r="O34" s="325">
        <v>1</v>
      </c>
      <c r="P34" s="325" t="s">
        <v>52</v>
      </c>
      <c r="Q34" s="325"/>
      <c r="R34" s="310"/>
    </row>
    <row r="35" spans="8:27" ht="14.25" thickBot="1">
      <c r="H35" s="54">
        <v>21</v>
      </c>
      <c r="K35" s="324" t="s">
        <v>417</v>
      </c>
      <c r="L35" s="325"/>
      <c r="M35" s="325"/>
      <c r="N35" s="325" t="s">
        <v>418</v>
      </c>
      <c r="O35" s="325">
        <v>31</v>
      </c>
      <c r="P35" s="325" t="s">
        <v>52</v>
      </c>
      <c r="Q35" s="325" t="s">
        <v>242</v>
      </c>
      <c r="R35" s="310"/>
    </row>
    <row r="36" spans="8:27" ht="28.5" customHeight="1" thickBot="1">
      <c r="H36" s="54">
        <v>23.25</v>
      </c>
      <c r="K36" s="324" t="s">
        <v>417</v>
      </c>
      <c r="L36" s="325"/>
      <c r="M36" s="325"/>
      <c r="N36" s="325" t="s">
        <v>418</v>
      </c>
      <c r="O36" s="325">
        <v>61</v>
      </c>
      <c r="P36" s="325" t="s">
        <v>52</v>
      </c>
      <c r="Q36" s="325" t="s">
        <v>242</v>
      </c>
      <c r="R36" s="310"/>
    </row>
    <row r="37" spans="8:27" ht="27.75" customHeight="1" thickBot="1">
      <c r="H37" s="54">
        <v>13.5</v>
      </c>
      <c r="K37" s="10" t="s">
        <v>244</v>
      </c>
      <c r="L37" s="1" t="s">
        <v>378</v>
      </c>
      <c r="M37" s="1" t="s">
        <v>241</v>
      </c>
      <c r="N37" s="1" t="s">
        <v>107</v>
      </c>
      <c r="O37" s="1">
        <v>2</v>
      </c>
      <c r="P37" s="1" t="s">
        <v>240</v>
      </c>
      <c r="Q37" s="1"/>
      <c r="R37" s="310"/>
    </row>
    <row r="38" spans="8:27" ht="14.25" thickBot="1">
      <c r="H38" s="54">
        <v>27</v>
      </c>
      <c r="K38" s="319" t="s">
        <v>244</v>
      </c>
      <c r="L38" s="43" t="s">
        <v>378</v>
      </c>
      <c r="M38" s="43" t="s">
        <v>241</v>
      </c>
      <c r="N38" s="43" t="s">
        <v>107</v>
      </c>
      <c r="O38" s="43">
        <v>32</v>
      </c>
      <c r="P38" s="43" t="s">
        <v>240</v>
      </c>
      <c r="Q38" s="43" t="s">
        <v>242</v>
      </c>
      <c r="R38" s="310"/>
    </row>
    <row r="39" spans="8:27" ht="41.25" thickBot="1">
      <c r="H39" s="54">
        <v>13.5</v>
      </c>
      <c r="K39" s="317" t="s">
        <v>332</v>
      </c>
      <c r="L39" s="318" t="s">
        <v>379</v>
      </c>
      <c r="M39" s="317" t="s">
        <v>332</v>
      </c>
      <c r="N39" s="317" t="s">
        <v>136</v>
      </c>
      <c r="O39" s="317">
        <v>5</v>
      </c>
      <c r="P39" s="318" t="s">
        <v>333</v>
      </c>
      <c r="Q39" s="318" t="s">
        <v>242</v>
      </c>
      <c r="R39" s="320" t="s">
        <v>407</v>
      </c>
    </row>
    <row r="40" spans="8:27" ht="41.25" thickBot="1">
      <c r="H40" s="54">
        <v>27</v>
      </c>
      <c r="K40" s="317" t="s">
        <v>332</v>
      </c>
      <c r="L40" s="318" t="s">
        <v>379</v>
      </c>
      <c r="M40" s="317" t="s">
        <v>332</v>
      </c>
      <c r="N40" s="317" t="s">
        <v>340</v>
      </c>
      <c r="O40" s="317">
        <v>33</v>
      </c>
      <c r="P40" s="318" t="s">
        <v>333</v>
      </c>
      <c r="Q40" s="318" t="s">
        <v>242</v>
      </c>
      <c r="R40" s="320" t="s">
        <v>407</v>
      </c>
    </row>
    <row r="41" spans="8:27" ht="41.25" thickBot="1">
      <c r="H41" s="54">
        <v>13.5</v>
      </c>
      <c r="K41" s="318" t="s">
        <v>401</v>
      </c>
      <c r="L41" s="318" t="s">
        <v>402</v>
      </c>
      <c r="M41" s="318" t="s">
        <v>403</v>
      </c>
      <c r="N41" s="318" t="s">
        <v>404</v>
      </c>
      <c r="O41" s="318">
        <v>0</v>
      </c>
      <c r="P41" s="318" t="s">
        <v>405</v>
      </c>
      <c r="Q41" s="320" t="s">
        <v>406</v>
      </c>
      <c r="R41" s="320" t="s">
        <v>407</v>
      </c>
    </row>
    <row r="42" spans="8:27" ht="41.25" thickBot="1">
      <c r="H42" s="54">
        <v>27</v>
      </c>
      <c r="K42" s="318" t="s">
        <v>408</v>
      </c>
      <c r="L42" s="318" t="s">
        <v>409</v>
      </c>
      <c r="M42" s="318" t="s">
        <v>403</v>
      </c>
      <c r="N42" s="318" t="s">
        <v>404</v>
      </c>
      <c r="O42" s="318">
        <v>1</v>
      </c>
      <c r="P42" s="318" t="s">
        <v>405</v>
      </c>
      <c r="Q42" s="320" t="s">
        <v>406</v>
      </c>
      <c r="R42" s="320" t="s">
        <v>407</v>
      </c>
    </row>
    <row r="43" spans="8:27" ht="27.75" thickBot="1">
      <c r="H43" s="54">
        <v>13.5</v>
      </c>
      <c r="K43" s="317" t="s">
        <v>92</v>
      </c>
      <c r="L43" s="62" t="s">
        <v>410</v>
      </c>
      <c r="M43" s="321" t="s">
        <v>411</v>
      </c>
      <c r="N43" s="318" t="s">
        <v>404</v>
      </c>
      <c r="O43" s="318">
        <v>0</v>
      </c>
      <c r="P43" s="318" t="s">
        <v>405</v>
      </c>
      <c r="Q43" s="320" t="s">
        <v>412</v>
      </c>
    </row>
    <row r="44" spans="8:27" ht="26.25" customHeight="1" thickBot="1">
      <c r="H44" s="54">
        <v>27</v>
      </c>
      <c r="K44" s="317" t="s">
        <v>92</v>
      </c>
      <c r="L44" s="62" t="s">
        <v>410</v>
      </c>
      <c r="M44" s="321" t="s">
        <v>413</v>
      </c>
      <c r="N44" s="318" t="s">
        <v>404</v>
      </c>
      <c r="O44" s="318">
        <v>1</v>
      </c>
      <c r="P44" s="318" t="s">
        <v>405</v>
      </c>
      <c r="Q44" s="320" t="s">
        <v>412</v>
      </c>
    </row>
    <row r="45" spans="8:27">
      <c r="H45" s="54">
        <v>13.5</v>
      </c>
    </row>
    <row r="46" spans="8:27">
      <c r="H46" s="54">
        <v>27</v>
      </c>
    </row>
    <row r="47" spans="8:27">
      <c r="H47" s="54">
        <v>13.5</v>
      </c>
    </row>
    <row r="48" spans="8:27">
      <c r="H48" s="54">
        <v>27</v>
      </c>
    </row>
    <row r="49" spans="8:8">
      <c r="H49" s="54">
        <v>13.5</v>
      </c>
    </row>
    <row r="50" spans="8:8">
      <c r="H50" s="54">
        <v>27</v>
      </c>
    </row>
    <row r="51" spans="8:8">
      <c r="H51" s="54">
        <v>13.5</v>
      </c>
    </row>
    <row r="52" spans="8:8">
      <c r="H52" s="54">
        <v>27</v>
      </c>
    </row>
    <row r="53" spans="8:8">
      <c r="H53" s="54">
        <v>13.5</v>
      </c>
    </row>
    <row r="54" spans="8:8">
      <c r="H54" s="54">
        <v>27</v>
      </c>
    </row>
    <row r="55" spans="8:8">
      <c r="H55" s="54">
        <v>13.5</v>
      </c>
    </row>
    <row r="56" spans="8:8">
      <c r="H56" s="54">
        <v>27</v>
      </c>
    </row>
    <row r="57" spans="8:8">
      <c r="H57" s="54">
        <v>13.5</v>
      </c>
    </row>
    <row r="58" spans="8:8">
      <c r="H58" s="54">
        <v>27</v>
      </c>
    </row>
    <row r="59" spans="8:8">
      <c r="H59" s="54">
        <v>13.5</v>
      </c>
    </row>
    <row r="60" spans="8:8">
      <c r="H60" s="54">
        <v>27</v>
      </c>
    </row>
    <row r="61" spans="8:8">
      <c r="H61" s="54">
        <v>10.5</v>
      </c>
    </row>
    <row r="62" spans="8:8">
      <c r="H62" s="54">
        <v>15.75</v>
      </c>
    </row>
  </sheetData>
  <mergeCells count="14">
    <mergeCell ref="K13:L13"/>
    <mergeCell ref="M13:O13"/>
    <mergeCell ref="P13:P14"/>
    <mergeCell ref="Q13:Q14"/>
    <mergeCell ref="M3:Q3"/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5"/>
  <sheetViews>
    <sheetView workbookViewId="0">
      <selection activeCell="I1" sqref="I1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3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0" t="s">
        <v>153</v>
      </c>
    </row>
    <row r="2" spans="1:27" ht="13.5" customHeight="1" thickBot="1">
      <c r="A2" s="62" t="s">
        <v>1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 ht="14.25" thickBot="1">
      <c r="A3" s="64"/>
      <c r="B3" s="107"/>
      <c r="D3" s="72" t="s">
        <v>18</v>
      </c>
      <c r="E3" s="73">
        <v>3.13</v>
      </c>
      <c r="F3" s="24"/>
      <c r="G3" s="72">
        <v>1</v>
      </c>
      <c r="H3" s="73">
        <v>13</v>
      </c>
      <c r="K3" s="77" t="s">
        <v>78</v>
      </c>
      <c r="L3" s="77" t="s">
        <v>80</v>
      </c>
      <c r="M3" s="374" t="s">
        <v>81</v>
      </c>
      <c r="N3" s="375"/>
      <c r="O3" s="375"/>
      <c r="P3" s="375"/>
      <c r="Q3" s="376"/>
      <c r="T3" s="77" t="s">
        <v>79</v>
      </c>
      <c r="U3" s="77" t="s">
        <v>175</v>
      </c>
      <c r="V3" s="345" t="s">
        <v>82</v>
      </c>
      <c r="W3" s="345"/>
      <c r="X3" s="345"/>
      <c r="Y3" s="345"/>
      <c r="Z3" s="345"/>
    </row>
    <row r="4" spans="1:27" ht="14.25" thickBot="1">
      <c r="A4" s="65"/>
      <c r="B4" s="60"/>
      <c r="D4" s="74" t="s">
        <v>19</v>
      </c>
      <c r="E4" s="75">
        <v>26.75</v>
      </c>
      <c r="F4" s="24"/>
      <c r="G4" s="74">
        <v>2</v>
      </c>
      <c r="H4" s="73">
        <v>15</v>
      </c>
      <c r="K4" s="77" t="s">
        <v>85</v>
      </c>
      <c r="L4" s="77" t="s">
        <v>80</v>
      </c>
      <c r="M4" s="346" t="s">
        <v>61</v>
      </c>
      <c r="N4" s="347"/>
      <c r="O4" s="347"/>
      <c r="P4" s="347"/>
      <c r="Q4" s="348"/>
      <c r="T4" s="77" t="s">
        <v>83</v>
      </c>
      <c r="U4" s="77" t="s">
        <v>189</v>
      </c>
      <c r="V4" s="346" t="s">
        <v>172</v>
      </c>
      <c r="W4" s="347"/>
      <c r="X4" s="347"/>
      <c r="Y4" s="347"/>
      <c r="Z4" s="347"/>
    </row>
    <row r="5" spans="1:27">
      <c r="A5" s="65"/>
      <c r="B5" s="47"/>
      <c r="D5" s="74" t="s">
        <v>20</v>
      </c>
      <c r="E5" s="75">
        <v>26.38</v>
      </c>
      <c r="F5" s="24"/>
      <c r="G5" s="74">
        <v>3</v>
      </c>
      <c r="H5" s="73">
        <v>28.5</v>
      </c>
      <c r="K5" s="77" t="s">
        <v>84</v>
      </c>
      <c r="L5" s="77" t="s">
        <v>136</v>
      </c>
      <c r="M5" s="349"/>
      <c r="N5" s="350"/>
      <c r="O5" s="350"/>
      <c r="P5" s="350"/>
      <c r="Q5" s="351"/>
      <c r="T5" s="77" t="s">
        <v>84</v>
      </c>
      <c r="U5" s="77" t="s">
        <v>195</v>
      </c>
      <c r="V5" s="349"/>
      <c r="W5" s="350"/>
      <c r="X5" s="350"/>
      <c r="Y5" s="350"/>
      <c r="Z5" s="350"/>
    </row>
    <row r="6" spans="1:27">
      <c r="A6" s="64" t="s">
        <v>62</v>
      </c>
      <c r="B6" s="68" t="s">
        <v>131</v>
      </c>
      <c r="D6" s="74" t="s">
        <v>21</v>
      </c>
      <c r="E6" s="75">
        <v>13.38</v>
      </c>
      <c r="F6" s="24"/>
      <c r="G6" s="74">
        <v>4</v>
      </c>
      <c r="H6" s="75">
        <v>27</v>
      </c>
      <c r="K6" s="77" t="s">
        <v>45</v>
      </c>
      <c r="L6" s="77" t="s">
        <v>110</v>
      </c>
      <c r="M6" s="349"/>
      <c r="N6" s="350"/>
      <c r="O6" s="350"/>
      <c r="P6" s="350"/>
      <c r="Q6" s="351"/>
      <c r="T6" s="77" t="s">
        <v>45</v>
      </c>
      <c r="U6" s="77" t="s">
        <v>309</v>
      </c>
      <c r="V6" s="349"/>
      <c r="W6" s="350"/>
      <c r="X6" s="350"/>
      <c r="Y6" s="350"/>
      <c r="Z6" s="350"/>
    </row>
    <row r="7" spans="1:27">
      <c r="A7" s="65" t="s">
        <v>63</v>
      </c>
      <c r="B7" s="47" t="s">
        <v>68</v>
      </c>
      <c r="D7" s="74" t="s">
        <v>22</v>
      </c>
      <c r="E7" s="75">
        <v>14</v>
      </c>
      <c r="F7" s="24"/>
      <c r="G7" s="74">
        <v>5</v>
      </c>
      <c r="H7" s="75">
        <v>21.75</v>
      </c>
      <c r="K7" s="77" t="s">
        <v>46</v>
      </c>
      <c r="L7" s="77" t="s">
        <v>190</v>
      </c>
      <c r="M7" s="349"/>
      <c r="N7" s="350"/>
      <c r="O7" s="350"/>
      <c r="P7" s="350"/>
      <c r="Q7" s="351"/>
      <c r="T7" s="77" t="s">
        <v>46</v>
      </c>
      <c r="U7" s="77" t="s">
        <v>310</v>
      </c>
      <c r="V7" s="349"/>
      <c r="W7" s="350"/>
      <c r="X7" s="350"/>
      <c r="Y7" s="350"/>
      <c r="Z7" s="350"/>
    </row>
    <row r="8" spans="1:27">
      <c r="A8" s="65" t="s">
        <v>71</v>
      </c>
      <c r="B8" s="47" t="s">
        <v>73</v>
      </c>
      <c r="D8" s="74" t="s">
        <v>23</v>
      </c>
      <c r="E8" s="75">
        <v>16.63</v>
      </c>
      <c r="F8" s="24"/>
      <c r="G8" s="74">
        <v>6</v>
      </c>
      <c r="H8" s="75">
        <v>15</v>
      </c>
      <c r="K8" s="77" t="s">
        <v>97</v>
      </c>
      <c r="L8" s="77" t="s">
        <v>143</v>
      </c>
      <c r="M8" s="352"/>
      <c r="N8" s="353"/>
      <c r="O8" s="353"/>
      <c r="P8" s="353"/>
      <c r="Q8" s="354"/>
      <c r="T8" s="77" t="s">
        <v>126</v>
      </c>
      <c r="U8" s="77" t="s">
        <v>311</v>
      </c>
      <c r="V8" s="352"/>
      <c r="W8" s="353"/>
      <c r="X8" s="353"/>
      <c r="Y8" s="353"/>
      <c r="Z8" s="353"/>
    </row>
    <row r="9" spans="1:27">
      <c r="A9" s="65" t="s">
        <v>72</v>
      </c>
      <c r="B9" s="47" t="s">
        <v>349</v>
      </c>
      <c r="D9" s="74" t="s">
        <v>24</v>
      </c>
      <c r="E9" s="75">
        <v>18</v>
      </c>
      <c r="F9" s="24"/>
      <c r="G9" s="74">
        <v>7</v>
      </c>
      <c r="H9" s="75">
        <v>15</v>
      </c>
      <c r="K9" s="77" t="s">
        <v>98</v>
      </c>
      <c r="L9" s="77" t="s">
        <v>308</v>
      </c>
      <c r="M9" s="352"/>
      <c r="N9" s="353"/>
      <c r="O9" s="353"/>
      <c r="P9" s="353"/>
      <c r="Q9" s="354"/>
      <c r="T9" s="77" t="s">
        <v>127</v>
      </c>
      <c r="U9" s="77" t="s">
        <v>312</v>
      </c>
      <c r="V9" s="352"/>
      <c r="W9" s="353"/>
      <c r="X9" s="353"/>
      <c r="Y9" s="353"/>
      <c r="Z9" s="353"/>
    </row>
    <row r="10" spans="1:27">
      <c r="A10" s="65" t="s">
        <v>69</v>
      </c>
      <c r="B10" s="47">
        <v>12</v>
      </c>
      <c r="D10" s="74" t="s">
        <v>25</v>
      </c>
      <c r="E10" s="75">
        <v>0</v>
      </c>
      <c r="F10" s="24"/>
      <c r="G10" s="74">
        <v>8</v>
      </c>
      <c r="H10" s="75">
        <v>15</v>
      </c>
      <c r="K10" s="77" t="s">
        <v>10</v>
      </c>
      <c r="L10" s="77" t="s">
        <v>109</v>
      </c>
      <c r="M10" s="352"/>
      <c r="N10" s="355"/>
      <c r="O10" s="355"/>
      <c r="P10" s="355"/>
      <c r="Q10" s="354"/>
      <c r="T10" s="77" t="s">
        <v>14</v>
      </c>
      <c r="U10" s="77" t="s">
        <v>313</v>
      </c>
      <c r="V10" s="377"/>
      <c r="W10" s="378"/>
      <c r="X10" s="378"/>
      <c r="Y10" s="378"/>
      <c r="Z10" s="378"/>
    </row>
    <row r="11" spans="1:27">
      <c r="A11" s="65" t="s">
        <v>65</v>
      </c>
      <c r="B11" s="47">
        <v>3</v>
      </c>
      <c r="D11" s="74" t="s">
        <v>26</v>
      </c>
      <c r="E11" s="75">
        <v>12.63</v>
      </c>
      <c r="F11" s="24"/>
      <c r="G11" s="74">
        <v>9</v>
      </c>
      <c r="H11" s="75">
        <v>15</v>
      </c>
      <c r="K11" s="77" t="s">
        <v>11</v>
      </c>
      <c r="L11" s="77" t="s">
        <v>148</v>
      </c>
      <c r="M11" s="356"/>
      <c r="N11" s="357"/>
      <c r="O11" s="357"/>
      <c r="P11" s="357"/>
      <c r="Q11" s="358"/>
      <c r="T11" s="77" t="s">
        <v>15</v>
      </c>
      <c r="U11" s="77" t="s">
        <v>194</v>
      </c>
      <c r="V11" s="377"/>
      <c r="W11" s="378"/>
      <c r="X11" s="378"/>
      <c r="Y11" s="378"/>
      <c r="Z11" s="378"/>
    </row>
    <row r="12" spans="1:27" ht="14.25" thickBot="1">
      <c r="A12" s="65" t="s">
        <v>66</v>
      </c>
      <c r="B12" s="47">
        <v>5</v>
      </c>
      <c r="D12" s="74" t="s">
        <v>27</v>
      </c>
      <c r="E12" s="75">
        <v>24.63</v>
      </c>
      <c r="F12" s="24"/>
      <c r="G12" s="74">
        <v>10</v>
      </c>
      <c r="H12" s="75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74" t="s">
        <v>28</v>
      </c>
      <c r="E13" s="75">
        <v>3</v>
      </c>
      <c r="F13" s="24"/>
      <c r="G13" s="74">
        <v>11</v>
      </c>
      <c r="H13" s="75">
        <v>15</v>
      </c>
      <c r="K13" s="365" t="s">
        <v>154</v>
      </c>
      <c r="L13" s="366"/>
      <c r="M13" s="367" t="s">
        <v>155</v>
      </c>
      <c r="N13" s="368"/>
      <c r="O13" s="369"/>
      <c r="P13" s="370" t="s">
        <v>50</v>
      </c>
      <c r="Q13" s="360" t="s">
        <v>55</v>
      </c>
      <c r="R13" s="362" t="s">
        <v>56</v>
      </c>
      <c r="T13" s="365" t="s">
        <v>154</v>
      </c>
      <c r="U13" s="366"/>
      <c r="V13" s="367" t="s">
        <v>155</v>
      </c>
      <c r="W13" s="368"/>
      <c r="X13" s="369"/>
      <c r="Y13" s="370" t="s">
        <v>50</v>
      </c>
      <c r="Z13" s="360" t="s">
        <v>55</v>
      </c>
      <c r="AA13" s="362" t="s">
        <v>56</v>
      </c>
    </row>
    <row r="14" spans="1:27" ht="14.25" thickBot="1">
      <c r="A14" s="65" t="s">
        <v>111</v>
      </c>
      <c r="B14" s="47">
        <v>1</v>
      </c>
      <c r="D14" s="74" t="s">
        <v>29</v>
      </c>
      <c r="E14" s="75">
        <v>0.31</v>
      </c>
      <c r="F14" s="24"/>
      <c r="G14" s="74">
        <v>12</v>
      </c>
      <c r="H14" s="75">
        <v>15</v>
      </c>
      <c r="K14" s="94" t="s">
        <v>0</v>
      </c>
      <c r="L14" s="95"/>
      <c r="M14" s="94" t="s">
        <v>0</v>
      </c>
      <c r="N14" s="96"/>
      <c r="O14" s="95" t="s">
        <v>74</v>
      </c>
      <c r="P14" s="372"/>
      <c r="Q14" s="373"/>
      <c r="R14" s="364"/>
      <c r="T14" s="97" t="s">
        <v>0</v>
      </c>
      <c r="U14" s="98" t="s">
        <v>74</v>
      </c>
      <c r="V14" s="94" t="s">
        <v>0</v>
      </c>
      <c r="W14" s="96"/>
      <c r="X14" s="95" t="s">
        <v>74</v>
      </c>
      <c r="Y14" s="371"/>
      <c r="Z14" s="361"/>
      <c r="AA14" s="363"/>
    </row>
    <row r="15" spans="1:27" ht="27.75" thickBot="1">
      <c r="A15" s="67" t="s">
        <v>112</v>
      </c>
      <c r="B15" s="71">
        <v>0</v>
      </c>
      <c r="D15" s="74" t="s">
        <v>30</v>
      </c>
      <c r="E15" s="75">
        <v>1.25</v>
      </c>
      <c r="F15" s="24"/>
      <c r="G15" s="74">
        <v>13</v>
      </c>
      <c r="H15" s="75">
        <v>15</v>
      </c>
      <c r="K15" s="8" t="s">
        <v>4</v>
      </c>
      <c r="L15" s="81" t="s">
        <v>314</v>
      </c>
      <c r="M15" s="8" t="s">
        <v>17</v>
      </c>
      <c r="N15" s="25" t="s">
        <v>138</v>
      </c>
      <c r="O15" s="9">
        <v>2</v>
      </c>
      <c r="P15" s="16" t="s">
        <v>51</v>
      </c>
      <c r="Q15" s="3" t="s">
        <v>57</v>
      </c>
      <c r="R15" s="9" t="s">
        <v>58</v>
      </c>
      <c r="T15" s="22" t="s">
        <v>83</v>
      </c>
      <c r="U15" s="78" t="s">
        <v>316</v>
      </c>
      <c r="V15" s="22" t="s">
        <v>44</v>
      </c>
      <c r="W15" s="28" t="s">
        <v>351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74" t="s">
        <v>31</v>
      </c>
      <c r="E16" s="75">
        <v>14.75</v>
      </c>
      <c r="F16" s="24"/>
      <c r="G16" s="74">
        <v>14</v>
      </c>
      <c r="H16" s="75">
        <v>15</v>
      </c>
      <c r="K16" s="10" t="s">
        <v>5</v>
      </c>
      <c r="L16" s="80" t="s">
        <v>315</v>
      </c>
      <c r="M16" s="10"/>
      <c r="N16" s="26"/>
      <c r="O16" s="11"/>
      <c r="P16" s="17"/>
      <c r="Q16" s="1"/>
      <c r="R16" s="11"/>
      <c r="T16" s="4" t="s">
        <v>4</v>
      </c>
      <c r="U16" s="79" t="s">
        <v>317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4:27" ht="27.75" thickBot="1">
      <c r="D17" s="74" t="s">
        <v>32</v>
      </c>
      <c r="E17" s="75">
        <v>1.25</v>
      </c>
      <c r="F17" s="24"/>
      <c r="G17" s="74">
        <v>15</v>
      </c>
      <c r="H17" s="75">
        <v>15</v>
      </c>
      <c r="K17" s="12" t="s">
        <v>83</v>
      </c>
      <c r="L17" s="89" t="s">
        <v>289</v>
      </c>
      <c r="M17" s="12" t="s">
        <v>44</v>
      </c>
      <c r="N17" s="27" t="s">
        <v>19</v>
      </c>
      <c r="O17" s="15">
        <v>3</v>
      </c>
      <c r="P17" s="18" t="s">
        <v>51</v>
      </c>
      <c r="Q17" s="13" t="s">
        <v>88</v>
      </c>
      <c r="R17" s="14" t="s">
        <v>60</v>
      </c>
      <c r="T17" s="10" t="s">
        <v>5</v>
      </c>
      <c r="U17" s="80" t="s">
        <v>318</v>
      </c>
      <c r="V17" s="10" t="s">
        <v>294</v>
      </c>
      <c r="W17" s="26"/>
      <c r="X17" s="11"/>
      <c r="Y17" s="17" t="s">
        <v>51</v>
      </c>
      <c r="Z17" s="1"/>
      <c r="AA17" s="11"/>
    </row>
    <row r="18" spans="4:27">
      <c r="D18" s="74" t="s">
        <v>33</v>
      </c>
      <c r="E18" s="75">
        <v>0.31</v>
      </c>
      <c r="F18" s="24"/>
      <c r="G18" s="74">
        <v>16</v>
      </c>
      <c r="H18" s="75">
        <v>15</v>
      </c>
      <c r="T18" s="10" t="s">
        <v>6</v>
      </c>
      <c r="U18" s="80" t="s">
        <v>292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4:27">
      <c r="D19" s="74" t="s">
        <v>34</v>
      </c>
      <c r="E19" s="75">
        <v>17.63</v>
      </c>
      <c r="F19" s="24"/>
      <c r="G19" s="74">
        <v>17</v>
      </c>
      <c r="H19" s="75">
        <v>15</v>
      </c>
      <c r="T19" s="10" t="s">
        <v>7</v>
      </c>
      <c r="U19" s="80" t="s">
        <v>319</v>
      </c>
      <c r="V19" s="10" t="s">
        <v>299</v>
      </c>
      <c r="W19" s="26"/>
      <c r="X19" s="11"/>
      <c r="Y19" s="17" t="s">
        <v>51</v>
      </c>
      <c r="Z19" s="1"/>
      <c r="AA19" s="11"/>
    </row>
    <row r="20" spans="4:27">
      <c r="D20" s="74" t="s">
        <v>35</v>
      </c>
      <c r="E20" s="75">
        <v>1.5</v>
      </c>
      <c r="F20" s="24"/>
      <c r="G20" s="74">
        <v>18</v>
      </c>
      <c r="H20" s="75">
        <v>15</v>
      </c>
      <c r="T20" s="10" t="s">
        <v>8</v>
      </c>
      <c r="U20" s="80" t="s">
        <v>290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4:27" ht="29.25" customHeight="1">
      <c r="D21" s="74" t="s">
        <v>36</v>
      </c>
      <c r="E21" s="75">
        <v>0.77</v>
      </c>
      <c r="F21" s="24"/>
      <c r="G21" s="74">
        <v>19</v>
      </c>
      <c r="H21" s="75">
        <v>15</v>
      </c>
      <c r="T21" s="10" t="s">
        <v>9</v>
      </c>
      <c r="U21" s="80" t="s">
        <v>320</v>
      </c>
      <c r="V21" s="10" t="s">
        <v>295</v>
      </c>
      <c r="W21" s="26" t="s">
        <v>145</v>
      </c>
      <c r="X21" s="11">
        <v>1</v>
      </c>
      <c r="Y21" s="17" t="s">
        <v>52</v>
      </c>
      <c r="Z21" s="1"/>
      <c r="AA21" s="11"/>
    </row>
    <row r="22" spans="4:27" ht="27.75" customHeight="1">
      <c r="D22" s="74" t="s">
        <v>37</v>
      </c>
      <c r="E22" s="75">
        <v>4.75</v>
      </c>
      <c r="F22" s="24"/>
      <c r="G22" s="74">
        <v>20</v>
      </c>
      <c r="H22" s="75">
        <v>15</v>
      </c>
      <c r="T22" s="10" t="s">
        <v>10</v>
      </c>
      <c r="U22" s="80" t="s">
        <v>288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76</v>
      </c>
      <c r="AA22" s="11"/>
    </row>
    <row r="23" spans="4:27">
      <c r="D23" s="74" t="s">
        <v>38</v>
      </c>
      <c r="E23" s="75">
        <v>1.63</v>
      </c>
      <c r="F23" s="24"/>
      <c r="G23" s="74">
        <v>21</v>
      </c>
      <c r="H23" s="75">
        <v>15</v>
      </c>
      <c r="T23" s="10" t="s">
        <v>11</v>
      </c>
      <c r="U23" s="80" t="s">
        <v>321</v>
      </c>
      <c r="V23" s="10" t="s">
        <v>296</v>
      </c>
      <c r="W23" s="26"/>
      <c r="X23" s="11"/>
      <c r="Y23" s="17" t="s">
        <v>51</v>
      </c>
      <c r="Z23" s="1"/>
      <c r="AA23" s="11"/>
    </row>
    <row r="24" spans="4:27">
      <c r="D24" s="74" t="s">
        <v>39</v>
      </c>
      <c r="E24" s="75">
        <v>5.25</v>
      </c>
      <c r="F24" s="24"/>
      <c r="G24" s="74">
        <v>22</v>
      </c>
      <c r="H24" s="75">
        <v>15</v>
      </c>
      <c r="T24" s="10" t="s">
        <v>12</v>
      </c>
      <c r="U24" s="80" t="s">
        <v>291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4:27">
      <c r="D25" s="74" t="s">
        <v>43</v>
      </c>
      <c r="E25" s="75"/>
      <c r="F25" s="24"/>
      <c r="G25" s="74">
        <v>23</v>
      </c>
      <c r="H25" s="75">
        <v>15</v>
      </c>
      <c r="T25" s="10" t="s">
        <v>13</v>
      </c>
      <c r="U25" s="80" t="s">
        <v>322</v>
      </c>
      <c r="V25" s="10" t="s">
        <v>297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4:27">
      <c r="D26" s="74" t="s">
        <v>40</v>
      </c>
      <c r="E26" s="75"/>
      <c r="F26" s="24"/>
      <c r="G26" s="74">
        <v>24</v>
      </c>
      <c r="H26" s="75">
        <v>15</v>
      </c>
      <c r="T26" s="49" t="s">
        <v>99</v>
      </c>
      <c r="U26" s="81" t="s">
        <v>324</v>
      </c>
      <c r="V26" s="49" t="s">
        <v>99</v>
      </c>
      <c r="W26" s="3" t="s">
        <v>139</v>
      </c>
      <c r="X26" s="50">
        <v>3</v>
      </c>
      <c r="Y26" s="51" t="s">
        <v>52</v>
      </c>
      <c r="Z26" s="52" t="s">
        <v>125</v>
      </c>
      <c r="AA26" s="53" t="s">
        <v>102</v>
      </c>
    </row>
    <row r="27" spans="4:27">
      <c r="D27" s="74" t="s">
        <v>41</v>
      </c>
      <c r="E27" s="75"/>
      <c r="F27" s="24"/>
      <c r="G27" s="74">
        <v>25</v>
      </c>
      <c r="H27" s="75">
        <v>15</v>
      </c>
      <c r="T27" s="31" t="s">
        <v>100</v>
      </c>
      <c r="U27" s="80" t="s">
        <v>323</v>
      </c>
      <c r="V27" s="31" t="s">
        <v>300</v>
      </c>
      <c r="W27" s="1" t="s">
        <v>139</v>
      </c>
      <c r="X27" s="29">
        <v>1</v>
      </c>
      <c r="Y27" s="42" t="s">
        <v>52</v>
      </c>
      <c r="Z27" s="30" t="s">
        <v>115</v>
      </c>
      <c r="AA27" s="44" t="s">
        <v>103</v>
      </c>
    </row>
    <row r="28" spans="4:27" ht="28.5" customHeight="1">
      <c r="G28" s="74">
        <v>26</v>
      </c>
      <c r="H28" s="75">
        <v>15</v>
      </c>
      <c r="T28" s="31" t="s">
        <v>92</v>
      </c>
      <c r="U28" s="82" t="s">
        <v>323</v>
      </c>
      <c r="V28" s="108" t="s">
        <v>173</v>
      </c>
      <c r="W28" s="30" t="s">
        <v>19</v>
      </c>
      <c r="X28" s="29">
        <v>1</v>
      </c>
      <c r="Y28" s="42" t="s">
        <v>93</v>
      </c>
      <c r="Z28" s="30" t="s">
        <v>94</v>
      </c>
      <c r="AA28" s="23" t="s">
        <v>95</v>
      </c>
    </row>
    <row r="29" spans="4:27" ht="27">
      <c r="G29" s="74">
        <v>27</v>
      </c>
      <c r="H29" s="75">
        <v>15</v>
      </c>
      <c r="T29" s="10" t="s">
        <v>14</v>
      </c>
      <c r="U29" s="80" t="s">
        <v>397</v>
      </c>
      <c r="V29" s="10" t="s">
        <v>14</v>
      </c>
      <c r="W29" s="26" t="s">
        <v>398</v>
      </c>
      <c r="X29" s="11">
        <v>3</v>
      </c>
      <c r="Y29" s="17" t="s">
        <v>399</v>
      </c>
      <c r="Z29" s="33" t="s">
        <v>118</v>
      </c>
      <c r="AA29" s="23" t="s">
        <v>90</v>
      </c>
    </row>
    <row r="30" spans="4:27" ht="27">
      <c r="G30" s="74">
        <v>28</v>
      </c>
      <c r="H30" s="75">
        <v>15</v>
      </c>
      <c r="T30" s="10" t="s">
        <v>15</v>
      </c>
      <c r="U30" s="80" t="s">
        <v>400</v>
      </c>
      <c r="V30" s="10" t="s">
        <v>298</v>
      </c>
      <c r="W30" s="26" t="s">
        <v>398</v>
      </c>
      <c r="X30" s="11">
        <v>1</v>
      </c>
      <c r="Y30" s="17" t="s">
        <v>399</v>
      </c>
      <c r="Z30" s="33" t="s">
        <v>119</v>
      </c>
      <c r="AA30" s="23" t="s">
        <v>90</v>
      </c>
    </row>
    <row r="31" spans="4:27" ht="27">
      <c r="G31" s="74">
        <v>29</v>
      </c>
      <c r="H31" s="75">
        <v>15</v>
      </c>
      <c r="T31" s="31" t="s">
        <v>105</v>
      </c>
      <c r="U31" s="80" t="s">
        <v>324</v>
      </c>
      <c r="V31" s="31" t="s">
        <v>105</v>
      </c>
      <c r="W31" s="1" t="s">
        <v>109</v>
      </c>
      <c r="X31" s="29">
        <v>3</v>
      </c>
      <c r="Y31" s="42" t="s">
        <v>53</v>
      </c>
      <c r="Z31" s="33" t="s">
        <v>116</v>
      </c>
      <c r="AA31" s="11" t="s">
        <v>108</v>
      </c>
    </row>
    <row r="32" spans="4:27" ht="28.5" customHeight="1">
      <c r="G32" s="74">
        <v>30</v>
      </c>
      <c r="H32" s="75">
        <v>15</v>
      </c>
      <c r="T32" s="34" t="s">
        <v>106</v>
      </c>
      <c r="U32" s="91" t="s">
        <v>323</v>
      </c>
      <c r="V32" s="34" t="s">
        <v>302</v>
      </c>
      <c r="W32" s="48"/>
      <c r="X32" s="37"/>
      <c r="Y32" s="41" t="s">
        <v>53</v>
      </c>
      <c r="Z32" s="39" t="s">
        <v>116</v>
      </c>
      <c r="AA32" s="35" t="s">
        <v>108</v>
      </c>
    </row>
    <row r="33" spans="7:27" ht="27.75" customHeight="1">
      <c r="G33" s="74">
        <v>31</v>
      </c>
      <c r="H33" s="75">
        <v>15</v>
      </c>
      <c r="T33" s="31" t="s">
        <v>133</v>
      </c>
      <c r="U33" s="80" t="s">
        <v>325</v>
      </c>
      <c r="V33" s="46" t="s">
        <v>166</v>
      </c>
      <c r="W33" s="30" t="s">
        <v>142</v>
      </c>
      <c r="X33" s="29">
        <v>3</v>
      </c>
      <c r="Y33" s="17" t="s">
        <v>52</v>
      </c>
      <c r="Z33" s="30" t="s">
        <v>76</v>
      </c>
      <c r="AA33" s="23"/>
    </row>
    <row r="34" spans="7:27" ht="14.25" thickBot="1">
      <c r="G34" s="76">
        <v>32</v>
      </c>
      <c r="H34" s="75">
        <v>15</v>
      </c>
      <c r="T34" s="34" t="s">
        <v>165</v>
      </c>
      <c r="U34" s="91" t="s">
        <v>326</v>
      </c>
      <c r="V34" s="46" t="s">
        <v>307</v>
      </c>
      <c r="W34" s="36"/>
      <c r="X34" s="29"/>
      <c r="Y34" s="38"/>
      <c r="Z34" s="36"/>
      <c r="AA34" s="40"/>
    </row>
    <row r="35" spans="7:27">
      <c r="G35" s="74">
        <v>33</v>
      </c>
      <c r="H35" s="75">
        <v>15</v>
      </c>
      <c r="T35" s="31" t="s">
        <v>163</v>
      </c>
      <c r="U35" s="80" t="s">
        <v>327</v>
      </c>
      <c r="V35" s="102" t="s">
        <v>167</v>
      </c>
      <c r="W35" s="1" t="s">
        <v>142</v>
      </c>
      <c r="X35" s="11">
        <v>1</v>
      </c>
      <c r="Y35" s="17" t="s">
        <v>52</v>
      </c>
      <c r="Z35" s="1" t="s">
        <v>76</v>
      </c>
      <c r="AA35" s="11"/>
    </row>
    <row r="36" spans="7:27" ht="14.25" thickBot="1">
      <c r="G36" s="128">
        <v>34</v>
      </c>
      <c r="H36" s="54">
        <v>15</v>
      </c>
      <c r="T36" s="32" t="s">
        <v>164</v>
      </c>
      <c r="U36" s="92" t="s">
        <v>328</v>
      </c>
      <c r="V36" s="102" t="s">
        <v>306</v>
      </c>
      <c r="W36" s="43"/>
      <c r="X36" s="7"/>
      <c r="Y36" s="105"/>
      <c r="Z36" s="43"/>
      <c r="AA36" s="7"/>
    </row>
    <row r="37" spans="7:27" ht="27">
      <c r="G37" s="128">
        <v>35</v>
      </c>
      <c r="H37" s="54">
        <v>15</v>
      </c>
      <c r="T37" s="30" t="s">
        <v>45</v>
      </c>
      <c r="U37" s="1" t="s">
        <v>329</v>
      </c>
      <c r="V37" s="30" t="s">
        <v>181</v>
      </c>
      <c r="W37" s="1" t="s">
        <v>143</v>
      </c>
      <c r="X37" s="1">
        <v>1</v>
      </c>
      <c r="Y37" s="1"/>
      <c r="Z37" s="1" t="s">
        <v>57</v>
      </c>
      <c r="AA37" s="33" t="s">
        <v>184</v>
      </c>
    </row>
    <row r="38" spans="7:27">
      <c r="G38" s="128">
        <v>36</v>
      </c>
      <c r="H38" s="54">
        <v>15</v>
      </c>
      <c r="T38" s="30" t="s">
        <v>46</v>
      </c>
      <c r="U38" s="1" t="s">
        <v>330</v>
      </c>
      <c r="V38" s="30" t="s">
        <v>305</v>
      </c>
      <c r="W38" s="1"/>
      <c r="X38" s="1"/>
      <c r="Y38" s="1"/>
      <c r="Z38" s="1"/>
      <c r="AA38" s="1"/>
    </row>
    <row r="39" spans="7:27">
      <c r="G39" s="128">
        <v>37</v>
      </c>
      <c r="H39" s="54">
        <v>15</v>
      </c>
      <c r="T39" s="30" t="s">
        <v>45</v>
      </c>
      <c r="U39" s="1" t="s">
        <v>329</v>
      </c>
      <c r="V39" s="1" t="s">
        <v>182</v>
      </c>
      <c r="W39" s="1" t="s">
        <v>142</v>
      </c>
      <c r="X39" s="1">
        <v>2</v>
      </c>
      <c r="Y39" s="1"/>
      <c r="Z39" s="1" t="s">
        <v>57</v>
      </c>
      <c r="AA39" s="1"/>
    </row>
    <row r="40" spans="7:27" ht="26.25" customHeight="1">
      <c r="G40" s="128">
        <v>38</v>
      </c>
      <c r="H40" s="54">
        <v>15</v>
      </c>
      <c r="T40" s="30" t="s">
        <v>46</v>
      </c>
      <c r="U40" s="1" t="s">
        <v>330</v>
      </c>
      <c r="V40" s="1" t="s">
        <v>303</v>
      </c>
      <c r="W40" s="1"/>
      <c r="X40" s="1"/>
      <c r="Y40" s="1"/>
      <c r="Z40" s="1"/>
      <c r="AA40" s="1"/>
    </row>
    <row r="41" spans="7:27">
      <c r="G41" s="128">
        <v>39</v>
      </c>
      <c r="H41" s="54">
        <v>15</v>
      </c>
      <c r="T41" s="30" t="s">
        <v>45</v>
      </c>
      <c r="U41" s="1" t="s">
        <v>329</v>
      </c>
      <c r="V41" s="1" t="s">
        <v>183</v>
      </c>
      <c r="W41" s="1" t="s">
        <v>143</v>
      </c>
      <c r="X41" s="1">
        <v>2</v>
      </c>
      <c r="Y41" s="1"/>
      <c r="Z41" s="1" t="s">
        <v>57</v>
      </c>
      <c r="AA41" s="1"/>
    </row>
    <row r="42" spans="7:27">
      <c r="G42" s="128">
        <v>40</v>
      </c>
      <c r="H42" s="54">
        <v>15</v>
      </c>
      <c r="T42" s="30" t="s">
        <v>46</v>
      </c>
      <c r="U42" s="1" t="s">
        <v>330</v>
      </c>
      <c r="V42" s="1" t="s">
        <v>304</v>
      </c>
      <c r="W42" s="1"/>
      <c r="X42" s="1"/>
      <c r="Y42" s="1"/>
      <c r="Z42" s="1"/>
      <c r="AA42" s="1"/>
    </row>
    <row r="43" spans="7:27">
      <c r="H43" s="54">
        <v>15</v>
      </c>
    </row>
    <row r="44" spans="7:27">
      <c r="H44" s="54">
        <v>12.75</v>
      </c>
    </row>
    <row r="45" spans="7:27">
      <c r="H45" s="54">
        <v>14.25</v>
      </c>
    </row>
  </sheetData>
  <mergeCells count="14">
    <mergeCell ref="K13:L13"/>
    <mergeCell ref="P13:P14"/>
    <mergeCell ref="Q13:Q14"/>
    <mergeCell ref="M3:Q3"/>
    <mergeCell ref="M13:O13"/>
    <mergeCell ref="M4:Q11"/>
    <mergeCell ref="Z13:Z14"/>
    <mergeCell ref="AA13:AA14"/>
    <mergeCell ref="V3:Z3"/>
    <mergeCell ref="R13:R14"/>
    <mergeCell ref="T13:U13"/>
    <mergeCell ref="Y13:Y14"/>
    <mergeCell ref="V4:Z11"/>
    <mergeCell ref="V13:X13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7"/>
  <sheetViews>
    <sheetView topLeftCell="R22" zoomScaleNormal="100" workbookViewId="0">
      <selection activeCell="W34" sqref="W34"/>
    </sheetView>
  </sheetViews>
  <sheetFormatPr defaultRowHeight="13.5"/>
  <cols>
    <col min="1" max="1" width="19" customWidth="1"/>
    <col min="2" max="2" width="30" bestFit="1" customWidth="1"/>
    <col min="3" max="3" width="4.25" customWidth="1"/>
    <col min="4" max="4" width="2.875" bestFit="1" customWidth="1"/>
    <col min="5" max="5" width="6" style="54" customWidth="1"/>
    <col min="6" max="6" width="6" customWidth="1"/>
    <col min="7" max="7" width="4.5" bestFit="1" customWidth="1"/>
    <col min="8" max="8" width="6" style="54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70</v>
      </c>
    </row>
    <row r="2" spans="1:27" ht="13.5" customHeight="1" thickBot="1">
      <c r="A2" s="93" t="s">
        <v>152</v>
      </c>
      <c r="B2" s="63" t="s">
        <v>64</v>
      </c>
      <c r="C2" t="s">
        <v>2</v>
      </c>
      <c r="F2" t="s">
        <v>75</v>
      </c>
      <c r="J2" t="s">
        <v>3</v>
      </c>
      <c r="S2" t="s">
        <v>16</v>
      </c>
    </row>
    <row r="3" spans="1:27">
      <c r="A3" s="64"/>
      <c r="B3" s="107"/>
      <c r="D3" s="83" t="s">
        <v>80</v>
      </c>
      <c r="E3" s="84">
        <v>1.63</v>
      </c>
      <c r="F3" s="24"/>
      <c r="G3" s="159">
        <v>1</v>
      </c>
      <c r="H3" s="160">
        <v>4.5</v>
      </c>
      <c r="K3" s="77" t="s">
        <v>78</v>
      </c>
      <c r="L3" s="77" t="s">
        <v>80</v>
      </c>
      <c r="M3" s="374" t="s">
        <v>81</v>
      </c>
      <c r="N3" s="375"/>
      <c r="O3" s="375"/>
      <c r="P3" s="375"/>
      <c r="Q3" s="376"/>
      <c r="T3" s="77" t="s">
        <v>79</v>
      </c>
      <c r="U3" s="77" t="s">
        <v>174</v>
      </c>
      <c r="V3" s="345" t="s">
        <v>82</v>
      </c>
      <c r="W3" s="345"/>
      <c r="X3" s="345"/>
      <c r="Y3" s="345"/>
      <c r="Z3" s="345"/>
    </row>
    <row r="4" spans="1:27">
      <c r="A4" s="65"/>
      <c r="B4" s="60"/>
      <c r="D4" s="85" t="s">
        <v>19</v>
      </c>
      <c r="E4" s="86">
        <v>26</v>
      </c>
      <c r="F4" s="24"/>
      <c r="G4" s="77">
        <v>2</v>
      </c>
      <c r="H4" s="161">
        <v>20.25</v>
      </c>
      <c r="K4" s="77" t="s">
        <v>85</v>
      </c>
      <c r="L4" s="77" t="s">
        <v>196</v>
      </c>
      <c r="M4" s="346" t="s">
        <v>61</v>
      </c>
      <c r="N4" s="347"/>
      <c r="O4" s="347"/>
      <c r="P4" s="347"/>
      <c r="Q4" s="348"/>
      <c r="T4" s="77" t="s">
        <v>83</v>
      </c>
      <c r="U4" s="77" t="s">
        <v>191</v>
      </c>
      <c r="V4" s="346" t="s">
        <v>172</v>
      </c>
      <c r="W4" s="347"/>
      <c r="X4" s="347"/>
      <c r="Y4" s="347"/>
      <c r="Z4" s="347"/>
    </row>
    <row r="5" spans="1:27">
      <c r="A5" s="65"/>
      <c r="B5" s="47"/>
      <c r="D5" s="85" t="s">
        <v>138</v>
      </c>
      <c r="E5" s="86">
        <v>28.5</v>
      </c>
      <c r="F5" s="24"/>
      <c r="G5" s="77">
        <v>3</v>
      </c>
      <c r="H5" s="161">
        <v>13</v>
      </c>
      <c r="K5" s="77" t="s">
        <v>84</v>
      </c>
      <c r="L5" s="77" t="s">
        <v>134</v>
      </c>
      <c r="M5" s="349"/>
      <c r="N5" s="350"/>
      <c r="O5" s="350"/>
      <c r="P5" s="350"/>
      <c r="Q5" s="351"/>
      <c r="T5" s="77" t="s">
        <v>84</v>
      </c>
      <c r="U5" s="77" t="s">
        <v>192</v>
      </c>
      <c r="V5" s="349"/>
      <c r="W5" s="350"/>
      <c r="X5" s="350"/>
      <c r="Y5" s="350"/>
      <c r="Z5" s="350"/>
    </row>
    <row r="6" spans="1:27">
      <c r="A6" s="64" t="s">
        <v>62</v>
      </c>
      <c r="B6" s="68" t="s">
        <v>132</v>
      </c>
      <c r="D6" s="85" t="s">
        <v>139</v>
      </c>
      <c r="E6" s="86">
        <v>6</v>
      </c>
      <c r="F6" s="24"/>
      <c r="G6" s="77">
        <v>4</v>
      </c>
      <c r="H6" s="161">
        <v>15</v>
      </c>
      <c r="K6" s="77" t="s">
        <v>45</v>
      </c>
      <c r="L6" s="77" t="s">
        <v>110</v>
      </c>
      <c r="M6" s="349"/>
      <c r="N6" s="350"/>
      <c r="O6" s="350"/>
      <c r="P6" s="350"/>
      <c r="Q6" s="351"/>
      <c r="T6" s="77" t="s">
        <v>45</v>
      </c>
      <c r="U6" s="77" t="s">
        <v>197</v>
      </c>
      <c r="V6" s="349"/>
      <c r="W6" s="350"/>
      <c r="X6" s="350"/>
      <c r="Y6" s="350"/>
      <c r="Z6" s="350"/>
    </row>
    <row r="7" spans="1:27">
      <c r="A7" s="65" t="s">
        <v>63</v>
      </c>
      <c r="B7" s="47" t="s">
        <v>96</v>
      </c>
      <c r="D7" s="85" t="s">
        <v>54</v>
      </c>
      <c r="E7" s="86">
        <v>14</v>
      </c>
      <c r="F7" s="24"/>
      <c r="G7" s="77">
        <v>5</v>
      </c>
      <c r="H7" s="161">
        <v>15</v>
      </c>
      <c r="K7" s="77" t="s">
        <v>46</v>
      </c>
      <c r="L7" s="77" t="s">
        <v>189</v>
      </c>
      <c r="M7" s="349"/>
      <c r="N7" s="350"/>
      <c r="O7" s="350"/>
      <c r="P7" s="350"/>
      <c r="Q7" s="351"/>
      <c r="T7" s="77" t="s">
        <v>46</v>
      </c>
      <c r="U7" s="77" t="s">
        <v>198</v>
      </c>
      <c r="V7" s="349"/>
      <c r="W7" s="350"/>
      <c r="X7" s="350"/>
      <c r="Y7" s="350"/>
      <c r="Z7" s="350"/>
    </row>
    <row r="8" spans="1:27">
      <c r="A8" s="65" t="s">
        <v>71</v>
      </c>
      <c r="B8" s="47" t="s">
        <v>73</v>
      </c>
      <c r="D8" s="85" t="s">
        <v>109</v>
      </c>
      <c r="E8" s="86">
        <v>14</v>
      </c>
      <c r="F8" s="24"/>
      <c r="G8" s="77">
        <v>6</v>
      </c>
      <c r="H8" s="161">
        <v>6</v>
      </c>
      <c r="K8" s="77" t="s">
        <v>97</v>
      </c>
      <c r="L8" s="77" t="s">
        <v>143</v>
      </c>
      <c r="M8" s="352"/>
      <c r="N8" s="353"/>
      <c r="O8" s="353"/>
      <c r="P8" s="353"/>
      <c r="Q8" s="354"/>
      <c r="T8" s="77" t="s">
        <v>126</v>
      </c>
      <c r="U8" s="77" t="s">
        <v>193</v>
      </c>
      <c r="V8" s="352"/>
      <c r="W8" s="353"/>
      <c r="X8" s="353"/>
      <c r="Y8" s="353"/>
      <c r="Z8" s="353"/>
    </row>
    <row r="9" spans="1:27">
      <c r="A9" s="65" t="s">
        <v>72</v>
      </c>
      <c r="B9" s="129" t="s">
        <v>350</v>
      </c>
      <c r="D9" s="85" t="s">
        <v>140</v>
      </c>
      <c r="E9" s="86">
        <v>18</v>
      </c>
      <c r="F9" s="24"/>
      <c r="G9" s="77">
        <v>7</v>
      </c>
      <c r="H9" s="161">
        <v>21.75</v>
      </c>
      <c r="K9" s="77" t="s">
        <v>98</v>
      </c>
      <c r="L9" s="77" t="s">
        <v>190</v>
      </c>
      <c r="M9" s="352"/>
      <c r="N9" s="353"/>
      <c r="O9" s="353"/>
      <c r="P9" s="353"/>
      <c r="Q9" s="354"/>
      <c r="T9" s="77" t="s">
        <v>127</v>
      </c>
      <c r="U9" s="77" t="s">
        <v>194</v>
      </c>
      <c r="V9" s="352"/>
      <c r="W9" s="353"/>
      <c r="X9" s="353"/>
      <c r="Y9" s="353"/>
      <c r="Z9" s="353"/>
    </row>
    <row r="10" spans="1:27">
      <c r="A10" s="65" t="s">
        <v>69</v>
      </c>
      <c r="B10" s="129">
        <v>12</v>
      </c>
      <c r="D10" s="85" t="s">
        <v>107</v>
      </c>
      <c r="E10" s="86">
        <v>0</v>
      </c>
      <c r="F10" s="24"/>
      <c r="G10" s="77">
        <v>8</v>
      </c>
      <c r="H10" s="161">
        <v>15</v>
      </c>
      <c r="K10" s="77" t="s">
        <v>10</v>
      </c>
      <c r="L10" s="77" t="s">
        <v>109</v>
      </c>
      <c r="M10" s="352"/>
      <c r="N10" s="353"/>
      <c r="O10" s="353"/>
      <c r="P10" s="353"/>
      <c r="Q10" s="354"/>
      <c r="T10" s="77"/>
      <c r="U10" s="77" t="s">
        <v>195</v>
      </c>
      <c r="V10" s="377"/>
      <c r="W10" s="378"/>
      <c r="X10" s="378"/>
      <c r="Y10" s="378"/>
      <c r="Z10" s="378"/>
    </row>
    <row r="11" spans="1:27">
      <c r="A11" s="65" t="s">
        <v>65</v>
      </c>
      <c r="B11" s="47">
        <v>3</v>
      </c>
      <c r="D11" s="85" t="s">
        <v>141</v>
      </c>
      <c r="E11" s="86">
        <v>8</v>
      </c>
      <c r="F11" s="24"/>
      <c r="G11" s="77">
        <v>9</v>
      </c>
      <c r="H11" s="161">
        <v>15</v>
      </c>
      <c r="K11" s="77" t="s">
        <v>11</v>
      </c>
      <c r="L11" s="77" t="s">
        <v>135</v>
      </c>
      <c r="M11" s="356"/>
      <c r="N11" s="357"/>
      <c r="O11" s="357"/>
      <c r="P11" s="357"/>
      <c r="Q11" s="358"/>
      <c r="T11" s="77"/>
      <c r="U11" s="77" t="s">
        <v>199</v>
      </c>
      <c r="V11" s="377"/>
      <c r="W11" s="378"/>
      <c r="X11" s="378"/>
      <c r="Y11" s="378"/>
      <c r="Z11" s="378"/>
    </row>
    <row r="12" spans="1:27" ht="14.25" thickBot="1">
      <c r="A12" s="65" t="s">
        <v>66</v>
      </c>
      <c r="B12" s="47">
        <v>5</v>
      </c>
      <c r="D12" s="85" t="s">
        <v>86</v>
      </c>
      <c r="E12" s="86">
        <v>17.25</v>
      </c>
      <c r="F12" s="24"/>
      <c r="G12" s="77">
        <v>10</v>
      </c>
      <c r="H12" s="161">
        <v>15</v>
      </c>
      <c r="K12" t="s">
        <v>77</v>
      </c>
      <c r="T12" t="s">
        <v>128</v>
      </c>
    </row>
    <row r="13" spans="1:27" ht="27.75" customHeight="1">
      <c r="A13" s="66" t="s">
        <v>67</v>
      </c>
      <c r="B13" s="70">
        <v>2</v>
      </c>
      <c r="D13" s="85" t="s">
        <v>142</v>
      </c>
      <c r="E13" s="86">
        <v>1</v>
      </c>
      <c r="F13" s="24"/>
      <c r="G13" s="77">
        <v>11</v>
      </c>
      <c r="H13" s="161">
        <v>15</v>
      </c>
      <c r="K13" s="365" t="s">
        <v>154</v>
      </c>
      <c r="L13" s="379"/>
      <c r="M13" s="367" t="s">
        <v>155</v>
      </c>
      <c r="N13" s="368"/>
      <c r="O13" s="369"/>
      <c r="P13" s="370" t="s">
        <v>50</v>
      </c>
      <c r="Q13" s="360" t="s">
        <v>55</v>
      </c>
      <c r="R13" s="362" t="s">
        <v>56</v>
      </c>
      <c r="T13" s="365" t="s">
        <v>154</v>
      </c>
      <c r="U13" s="366"/>
      <c r="V13" s="367" t="s">
        <v>155</v>
      </c>
      <c r="W13" s="368"/>
      <c r="X13" s="369"/>
      <c r="Y13" s="370" t="s">
        <v>50</v>
      </c>
      <c r="Z13" s="360" t="s">
        <v>55</v>
      </c>
      <c r="AA13" s="362" t="s">
        <v>56</v>
      </c>
    </row>
    <row r="14" spans="1:27" ht="14.25" thickBot="1">
      <c r="A14" s="65" t="s">
        <v>111</v>
      </c>
      <c r="B14" s="47">
        <v>2</v>
      </c>
      <c r="D14" s="85" t="s">
        <v>143</v>
      </c>
      <c r="E14" s="86">
        <v>0.31</v>
      </c>
      <c r="F14" s="24"/>
      <c r="G14" s="77">
        <v>12</v>
      </c>
      <c r="H14" s="161">
        <v>15</v>
      </c>
      <c r="K14" s="97" t="s">
        <v>0</v>
      </c>
      <c r="L14" s="101"/>
      <c r="M14" s="97" t="s">
        <v>0</v>
      </c>
      <c r="N14" s="101"/>
      <c r="O14" s="98" t="s">
        <v>74</v>
      </c>
      <c r="P14" s="371"/>
      <c r="Q14" s="361"/>
      <c r="R14" s="363"/>
      <c r="T14" s="97" t="s">
        <v>0</v>
      </c>
      <c r="U14" s="98" t="s">
        <v>89</v>
      </c>
      <c r="V14" s="94" t="s">
        <v>0</v>
      </c>
      <c r="W14" s="96"/>
      <c r="X14" s="95" t="s">
        <v>74</v>
      </c>
      <c r="Y14" s="371"/>
      <c r="Z14" s="361"/>
      <c r="AA14" s="363"/>
    </row>
    <row r="15" spans="1:27" ht="41.25" thickBot="1">
      <c r="A15" s="67" t="s">
        <v>112</v>
      </c>
      <c r="B15" s="71">
        <v>1</v>
      </c>
      <c r="D15" s="85" t="s">
        <v>144</v>
      </c>
      <c r="E15" s="86">
        <v>1.25</v>
      </c>
      <c r="F15" s="24"/>
      <c r="G15" s="77">
        <v>13</v>
      </c>
      <c r="H15" s="161">
        <v>15</v>
      </c>
      <c r="K15" s="4" t="s">
        <v>4</v>
      </c>
      <c r="L15" s="103" t="s">
        <v>200</v>
      </c>
      <c r="M15" s="4" t="s">
        <v>158</v>
      </c>
      <c r="N15" s="5" t="s">
        <v>138</v>
      </c>
      <c r="O15" s="6">
        <v>2</v>
      </c>
      <c r="P15" s="19" t="s">
        <v>51</v>
      </c>
      <c r="Q15" s="5" t="s">
        <v>57</v>
      </c>
      <c r="R15" s="6" t="s">
        <v>58</v>
      </c>
      <c r="T15" s="22" t="s">
        <v>83</v>
      </c>
      <c r="U15" s="78" t="s">
        <v>211</v>
      </c>
      <c r="V15" s="22" t="s">
        <v>44</v>
      </c>
      <c r="W15" s="28" t="s">
        <v>143</v>
      </c>
      <c r="X15" s="20">
        <v>3</v>
      </c>
      <c r="Y15" s="21" t="s">
        <v>53</v>
      </c>
      <c r="Z15" s="2" t="s">
        <v>44</v>
      </c>
      <c r="AA15" s="23" t="s">
        <v>59</v>
      </c>
    </row>
    <row r="16" spans="1:27">
      <c r="D16" s="85" t="s">
        <v>110</v>
      </c>
      <c r="E16" s="86">
        <v>14.75</v>
      </c>
      <c r="F16" s="24"/>
      <c r="G16" s="77">
        <v>14</v>
      </c>
      <c r="H16" s="161">
        <v>15</v>
      </c>
      <c r="K16" s="10" t="s">
        <v>5</v>
      </c>
      <c r="L16" s="104" t="s">
        <v>201</v>
      </c>
      <c r="M16" s="10"/>
      <c r="N16" s="1"/>
      <c r="O16" s="11"/>
      <c r="P16" s="17" t="s">
        <v>53</v>
      </c>
      <c r="Q16" s="1"/>
      <c r="R16" s="11"/>
      <c r="T16" s="4" t="s">
        <v>4</v>
      </c>
      <c r="U16" s="79" t="s">
        <v>212</v>
      </c>
      <c r="V16" s="8" t="s">
        <v>47</v>
      </c>
      <c r="W16" s="25" t="s">
        <v>19</v>
      </c>
      <c r="X16" s="9">
        <v>1</v>
      </c>
      <c r="Y16" s="19" t="s">
        <v>51</v>
      </c>
      <c r="Z16" s="5" t="s">
        <v>57</v>
      </c>
      <c r="AA16" s="6"/>
    </row>
    <row r="17" spans="2:27">
      <c r="B17" s="24"/>
      <c r="D17" s="85" t="s">
        <v>145</v>
      </c>
      <c r="E17" s="86">
        <v>1.25</v>
      </c>
      <c r="F17" s="24"/>
      <c r="G17" s="77">
        <v>15</v>
      </c>
      <c r="H17" s="161">
        <v>15</v>
      </c>
      <c r="K17" s="10" t="s">
        <v>6</v>
      </c>
      <c r="L17" s="104" t="s">
        <v>202</v>
      </c>
      <c r="M17" s="10" t="s">
        <v>157</v>
      </c>
      <c r="N17" s="1" t="s">
        <v>138</v>
      </c>
      <c r="O17" s="11">
        <v>3</v>
      </c>
      <c r="P17" s="17" t="s">
        <v>160</v>
      </c>
      <c r="Q17" s="1" t="s">
        <v>57</v>
      </c>
      <c r="R17" s="11" t="s">
        <v>58</v>
      </c>
      <c r="T17" s="10" t="s">
        <v>5</v>
      </c>
      <c r="U17" s="80" t="s">
        <v>213</v>
      </c>
      <c r="V17" s="10" t="s">
        <v>293</v>
      </c>
      <c r="W17" s="26"/>
      <c r="X17" s="11"/>
      <c r="Y17" s="17" t="s">
        <v>51</v>
      </c>
      <c r="Z17" s="1"/>
      <c r="AA17" s="11"/>
    </row>
    <row r="18" spans="2:27">
      <c r="B18" s="24"/>
      <c r="D18" s="85" t="s">
        <v>136</v>
      </c>
      <c r="E18" s="86">
        <v>0.31</v>
      </c>
      <c r="F18" s="24"/>
      <c r="G18" s="77">
        <v>16</v>
      </c>
      <c r="H18" s="161">
        <v>15</v>
      </c>
      <c r="K18" s="10" t="s">
        <v>7</v>
      </c>
      <c r="L18" s="104" t="s">
        <v>203</v>
      </c>
      <c r="M18" s="10"/>
      <c r="N18" s="1"/>
      <c r="O18" s="11"/>
      <c r="P18" s="17" t="s">
        <v>93</v>
      </c>
      <c r="Q18" s="1"/>
      <c r="R18" s="11"/>
      <c r="T18" s="10" t="s">
        <v>6</v>
      </c>
      <c r="U18" s="80" t="s">
        <v>214</v>
      </c>
      <c r="V18" s="10" t="s">
        <v>48</v>
      </c>
      <c r="W18" s="26" t="s">
        <v>19</v>
      </c>
      <c r="X18" s="11">
        <v>2</v>
      </c>
      <c r="Y18" s="17" t="s">
        <v>51</v>
      </c>
      <c r="Z18" s="1" t="s">
        <v>76</v>
      </c>
      <c r="AA18" s="11"/>
    </row>
    <row r="19" spans="2:27" ht="27">
      <c r="D19" s="85" t="s">
        <v>49</v>
      </c>
      <c r="E19" s="86">
        <v>17.63</v>
      </c>
      <c r="F19" s="24"/>
      <c r="G19" s="77">
        <v>17</v>
      </c>
      <c r="H19" s="161">
        <v>15</v>
      </c>
      <c r="K19" s="22" t="s">
        <v>83</v>
      </c>
      <c r="L19" s="99" t="s">
        <v>204</v>
      </c>
      <c r="M19" s="22" t="s">
        <v>44</v>
      </c>
      <c r="N19" s="2" t="s">
        <v>19</v>
      </c>
      <c r="O19" s="20">
        <v>3</v>
      </c>
      <c r="P19" s="21" t="s">
        <v>51</v>
      </c>
      <c r="Q19" s="2" t="s">
        <v>88</v>
      </c>
      <c r="R19" s="23" t="s">
        <v>60</v>
      </c>
      <c r="T19" s="10" t="s">
        <v>7</v>
      </c>
      <c r="U19" s="80" t="s">
        <v>215</v>
      </c>
      <c r="V19" s="10" t="s">
        <v>299</v>
      </c>
      <c r="W19" s="26"/>
      <c r="X19" s="11"/>
      <c r="Y19" s="17" t="s">
        <v>51</v>
      </c>
      <c r="Z19" s="1"/>
      <c r="AA19" s="11"/>
    </row>
    <row r="20" spans="2:27">
      <c r="D20" s="85" t="s">
        <v>134</v>
      </c>
      <c r="E20" s="86">
        <v>1.5</v>
      </c>
      <c r="F20" s="24"/>
      <c r="G20" s="77">
        <v>18</v>
      </c>
      <c r="H20" s="161">
        <v>15</v>
      </c>
      <c r="K20" s="31" t="s">
        <v>97</v>
      </c>
      <c r="L20" s="104" t="s">
        <v>205</v>
      </c>
      <c r="M20" s="31" t="s">
        <v>159</v>
      </c>
      <c r="N20" s="1" t="s">
        <v>141</v>
      </c>
      <c r="O20" s="11">
        <v>3</v>
      </c>
      <c r="P20" s="17" t="s">
        <v>161</v>
      </c>
      <c r="Q20" s="1" t="s">
        <v>57</v>
      </c>
      <c r="R20" s="11" t="s">
        <v>58</v>
      </c>
      <c r="T20" s="10" t="s">
        <v>8</v>
      </c>
      <c r="U20" s="80" t="s">
        <v>216</v>
      </c>
      <c r="V20" s="10" t="s">
        <v>8</v>
      </c>
      <c r="W20" s="26" t="s">
        <v>145</v>
      </c>
      <c r="X20" s="11">
        <v>3</v>
      </c>
      <c r="Y20" s="17" t="s">
        <v>52</v>
      </c>
      <c r="Z20" s="1"/>
      <c r="AA20" s="11"/>
    </row>
    <row r="21" spans="2:27" ht="29.25" customHeight="1">
      <c r="D21" s="85" t="s">
        <v>146</v>
      </c>
      <c r="E21" s="86">
        <v>0.77</v>
      </c>
      <c r="F21" s="24"/>
      <c r="G21" s="77">
        <v>19</v>
      </c>
      <c r="H21" s="161">
        <v>15</v>
      </c>
      <c r="K21" s="31" t="s">
        <v>98</v>
      </c>
      <c r="L21" s="104" t="s">
        <v>206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217</v>
      </c>
      <c r="V21" s="10" t="s">
        <v>295</v>
      </c>
      <c r="W21" s="26" t="s">
        <v>145</v>
      </c>
      <c r="X21" s="11">
        <v>1</v>
      </c>
      <c r="Y21" s="17" t="s">
        <v>52</v>
      </c>
      <c r="Z21" s="1"/>
      <c r="AA21" s="11"/>
    </row>
    <row r="22" spans="2:27" ht="27.75" customHeight="1">
      <c r="D22" s="85" t="s">
        <v>147</v>
      </c>
      <c r="E22" s="86">
        <v>4.75</v>
      </c>
      <c r="F22" s="24"/>
      <c r="G22" s="77">
        <v>20</v>
      </c>
      <c r="H22" s="161">
        <v>15</v>
      </c>
      <c r="K22" s="31" t="s">
        <v>10</v>
      </c>
      <c r="L22" s="104" t="s">
        <v>207</v>
      </c>
      <c r="M22" s="10" t="s">
        <v>162</v>
      </c>
      <c r="N22" s="1" t="s">
        <v>86</v>
      </c>
      <c r="O22" s="11">
        <v>3</v>
      </c>
      <c r="P22" s="17" t="s">
        <v>93</v>
      </c>
      <c r="Q22" s="1" t="s">
        <v>57</v>
      </c>
      <c r="R22" s="11" t="s">
        <v>58</v>
      </c>
      <c r="T22" s="10" t="s">
        <v>10</v>
      </c>
      <c r="U22" s="80" t="s">
        <v>218</v>
      </c>
      <c r="V22" s="10" t="s">
        <v>10</v>
      </c>
      <c r="W22" s="26" t="s">
        <v>109</v>
      </c>
      <c r="X22" s="11">
        <v>3</v>
      </c>
      <c r="Y22" s="17" t="s">
        <v>51</v>
      </c>
      <c r="Z22" s="1" t="s">
        <v>168</v>
      </c>
      <c r="AA22" s="11"/>
    </row>
    <row r="23" spans="2:27">
      <c r="D23" s="85" t="s">
        <v>148</v>
      </c>
      <c r="E23" s="86">
        <v>1.63</v>
      </c>
      <c r="F23" s="24"/>
      <c r="G23" s="77">
        <v>21</v>
      </c>
      <c r="H23" s="161">
        <v>15</v>
      </c>
      <c r="K23" s="31" t="s">
        <v>11</v>
      </c>
      <c r="L23" s="77" t="s">
        <v>208</v>
      </c>
      <c r="M23" s="1"/>
      <c r="N23" s="1"/>
      <c r="O23" s="1"/>
      <c r="P23" s="109" t="s">
        <v>93</v>
      </c>
      <c r="Q23" s="1"/>
      <c r="R23" s="11"/>
      <c r="T23" s="10" t="s">
        <v>11</v>
      </c>
      <c r="U23" s="80" t="s">
        <v>219</v>
      </c>
      <c r="V23" s="10" t="s">
        <v>296</v>
      </c>
      <c r="W23" s="26"/>
      <c r="X23" s="11"/>
      <c r="Y23" s="17" t="s">
        <v>51</v>
      </c>
      <c r="Z23" s="1"/>
      <c r="AA23" s="11"/>
    </row>
    <row r="24" spans="2:27" ht="26.25" customHeight="1">
      <c r="D24" s="85" t="s">
        <v>137</v>
      </c>
      <c r="E24" s="86">
        <v>5.25</v>
      </c>
      <c r="F24" s="24"/>
      <c r="G24" s="77">
        <v>22</v>
      </c>
      <c r="H24" s="161">
        <v>15</v>
      </c>
      <c r="K24" s="31" t="s">
        <v>45</v>
      </c>
      <c r="L24" s="1" t="s">
        <v>209</v>
      </c>
      <c r="M24" s="30" t="s">
        <v>181</v>
      </c>
      <c r="N24" s="1" t="s">
        <v>86</v>
      </c>
      <c r="O24" s="1">
        <v>2</v>
      </c>
      <c r="P24" s="109" t="s">
        <v>93</v>
      </c>
      <c r="Q24" s="1" t="s">
        <v>57</v>
      </c>
      <c r="R24" s="23" t="s">
        <v>184</v>
      </c>
      <c r="T24" s="10" t="s">
        <v>12</v>
      </c>
      <c r="U24" s="80" t="s">
        <v>220</v>
      </c>
      <c r="V24" s="10" t="s">
        <v>12</v>
      </c>
      <c r="W24" s="26" t="s">
        <v>136</v>
      </c>
      <c r="X24" s="11">
        <v>3</v>
      </c>
      <c r="Y24" s="17" t="s">
        <v>52</v>
      </c>
      <c r="Z24" s="1" t="s">
        <v>123</v>
      </c>
      <c r="AA24" s="11"/>
    </row>
    <row r="25" spans="2:27">
      <c r="D25" s="85" t="s">
        <v>135</v>
      </c>
      <c r="E25" s="86"/>
      <c r="F25" s="24"/>
      <c r="G25" s="77">
        <v>23</v>
      </c>
      <c r="H25" s="161">
        <v>15</v>
      </c>
      <c r="K25" s="34" t="s">
        <v>46</v>
      </c>
      <c r="L25" s="48" t="s">
        <v>210</v>
      </c>
      <c r="M25" s="36" t="s">
        <v>181</v>
      </c>
      <c r="N25" s="48"/>
      <c r="O25" s="48"/>
      <c r="P25" s="336" t="s">
        <v>93</v>
      </c>
      <c r="Q25" s="48"/>
      <c r="R25" s="35"/>
      <c r="T25" s="10" t="s">
        <v>13</v>
      </c>
      <c r="U25" s="80" t="s">
        <v>221</v>
      </c>
      <c r="V25" s="10" t="s">
        <v>297</v>
      </c>
      <c r="W25" s="26" t="s">
        <v>136</v>
      </c>
      <c r="X25" s="11">
        <v>1</v>
      </c>
      <c r="Y25" s="17" t="s">
        <v>52</v>
      </c>
      <c r="Z25" s="1" t="s">
        <v>124</v>
      </c>
      <c r="AA25" s="11"/>
    </row>
    <row r="26" spans="2:27" ht="27">
      <c r="D26" s="85" t="s">
        <v>149</v>
      </c>
      <c r="E26" s="86"/>
      <c r="F26" s="24"/>
      <c r="G26" s="77">
        <v>24</v>
      </c>
      <c r="H26" s="161">
        <v>15</v>
      </c>
      <c r="K26" s="1" t="s">
        <v>419</v>
      </c>
      <c r="L26" s="1" t="s">
        <v>420</v>
      </c>
      <c r="M26" s="1" t="s">
        <v>419</v>
      </c>
      <c r="N26" s="337" t="s">
        <v>427</v>
      </c>
      <c r="O26" s="1">
        <v>1</v>
      </c>
      <c r="P26" s="1" t="s">
        <v>421</v>
      </c>
      <c r="Q26" s="1" t="s">
        <v>76</v>
      </c>
      <c r="R26" s="1"/>
      <c r="T26" s="10" t="s">
        <v>14</v>
      </c>
      <c r="U26" s="80" t="s">
        <v>222</v>
      </c>
      <c r="V26" s="10" t="s">
        <v>14</v>
      </c>
      <c r="W26" s="340" t="s">
        <v>431</v>
      </c>
      <c r="X26" s="11">
        <v>3</v>
      </c>
      <c r="Y26" s="17" t="s">
        <v>52</v>
      </c>
      <c r="Z26" s="2" t="s">
        <v>120</v>
      </c>
      <c r="AA26" s="23" t="s">
        <v>90</v>
      </c>
    </row>
    <row r="27" spans="2:27" ht="27">
      <c r="D27" s="85" t="s">
        <v>150</v>
      </c>
      <c r="E27" s="86"/>
      <c r="F27" s="24"/>
      <c r="G27" s="77">
        <v>25</v>
      </c>
      <c r="H27" s="161">
        <v>15</v>
      </c>
      <c r="K27" s="1" t="s">
        <v>422</v>
      </c>
      <c r="L27" s="1"/>
      <c r="M27" s="1"/>
      <c r="N27" s="1"/>
      <c r="O27" s="1"/>
      <c r="P27" s="1" t="s">
        <v>421</v>
      </c>
      <c r="Q27" s="1"/>
      <c r="R27" s="1"/>
      <c r="T27" s="10" t="s">
        <v>15</v>
      </c>
      <c r="U27" s="80" t="s">
        <v>223</v>
      </c>
      <c r="V27" s="10" t="s">
        <v>298</v>
      </c>
      <c r="W27" s="340" t="s">
        <v>431</v>
      </c>
      <c r="X27" s="11">
        <v>1</v>
      </c>
      <c r="Y27" s="17" t="s">
        <v>52</v>
      </c>
      <c r="Z27" s="33" t="s">
        <v>91</v>
      </c>
      <c r="AA27" s="23" t="s">
        <v>90</v>
      </c>
    </row>
    <row r="28" spans="2:27" ht="41.25" thickBot="1">
      <c r="D28" s="87" t="s">
        <v>151</v>
      </c>
      <c r="E28" s="88"/>
      <c r="F28" s="24"/>
      <c r="G28" s="77">
        <v>26</v>
      </c>
      <c r="H28" s="161">
        <v>15</v>
      </c>
      <c r="K28" s="1" t="s">
        <v>423</v>
      </c>
      <c r="L28" s="1" t="s">
        <v>424</v>
      </c>
      <c r="M28" s="1" t="s">
        <v>423</v>
      </c>
      <c r="N28" s="337" t="s">
        <v>427</v>
      </c>
      <c r="O28" s="1">
        <v>2</v>
      </c>
      <c r="P28" s="1" t="s">
        <v>425</v>
      </c>
      <c r="Q28" s="1" t="s">
        <v>76</v>
      </c>
      <c r="R28" s="1"/>
      <c r="T28" s="55" t="s">
        <v>92</v>
      </c>
      <c r="U28" s="90" t="s">
        <v>224</v>
      </c>
      <c r="V28" s="111" t="s">
        <v>173</v>
      </c>
      <c r="W28" s="56" t="s">
        <v>19</v>
      </c>
      <c r="X28" s="57">
        <v>1</v>
      </c>
      <c r="Y28" s="58" t="s">
        <v>93</v>
      </c>
      <c r="Z28" s="56" t="s">
        <v>94</v>
      </c>
      <c r="AA28" s="59" t="s">
        <v>95</v>
      </c>
    </row>
    <row r="29" spans="2:27" ht="27" customHeight="1">
      <c r="G29" s="77">
        <v>27</v>
      </c>
      <c r="H29" s="161">
        <v>15</v>
      </c>
      <c r="K29" s="1" t="s">
        <v>426</v>
      </c>
      <c r="L29" s="1"/>
      <c r="M29" s="1"/>
      <c r="N29" s="1"/>
      <c r="O29" s="1"/>
      <c r="P29" s="1" t="s">
        <v>425</v>
      </c>
      <c r="Q29" s="1"/>
      <c r="R29" s="1"/>
      <c r="T29" s="34" t="s">
        <v>92</v>
      </c>
      <c r="U29" s="61" t="s">
        <v>224</v>
      </c>
      <c r="V29" s="34" t="s">
        <v>101</v>
      </c>
      <c r="W29" s="36" t="s">
        <v>19</v>
      </c>
      <c r="X29" s="37">
        <v>1</v>
      </c>
      <c r="Y29" s="41" t="s">
        <v>93</v>
      </c>
      <c r="Z29" s="36" t="s">
        <v>169</v>
      </c>
      <c r="AA29" s="40" t="s">
        <v>171</v>
      </c>
    </row>
    <row r="30" spans="2:27">
      <c r="G30" s="77">
        <v>28</v>
      </c>
      <c r="H30" s="161">
        <v>15</v>
      </c>
      <c r="T30" s="31" t="s">
        <v>99</v>
      </c>
      <c r="U30" s="80" t="s">
        <v>224</v>
      </c>
      <c r="V30" s="31" t="s">
        <v>99</v>
      </c>
      <c r="W30" s="1" t="s">
        <v>139</v>
      </c>
      <c r="X30" s="29">
        <v>3</v>
      </c>
      <c r="Y30" s="42" t="s">
        <v>52</v>
      </c>
      <c r="Z30" s="30" t="s">
        <v>125</v>
      </c>
      <c r="AA30" s="44" t="s">
        <v>102</v>
      </c>
    </row>
    <row r="31" spans="2:27">
      <c r="G31" s="77">
        <v>31</v>
      </c>
      <c r="H31" s="161">
        <v>15</v>
      </c>
      <c r="T31" s="31" t="s">
        <v>100</v>
      </c>
      <c r="U31" s="80" t="s">
        <v>224</v>
      </c>
      <c r="V31" s="31" t="s">
        <v>300</v>
      </c>
      <c r="W31" s="1" t="s">
        <v>139</v>
      </c>
      <c r="X31" s="29">
        <v>1</v>
      </c>
      <c r="Y31" s="42" t="s">
        <v>52</v>
      </c>
      <c r="Z31" s="30" t="s">
        <v>115</v>
      </c>
      <c r="AA31" s="44" t="s">
        <v>103</v>
      </c>
    </row>
    <row r="32" spans="2:27">
      <c r="G32" s="77">
        <v>32</v>
      </c>
      <c r="H32" s="161">
        <v>15</v>
      </c>
      <c r="T32" s="31" t="s">
        <v>113</v>
      </c>
      <c r="U32" s="80" t="s">
        <v>224</v>
      </c>
      <c r="V32" s="31" t="s">
        <v>113</v>
      </c>
      <c r="W32" s="337" t="s">
        <v>432</v>
      </c>
      <c r="X32" s="29">
        <v>3</v>
      </c>
      <c r="Y32" s="42" t="s">
        <v>52</v>
      </c>
      <c r="Z32" s="30" t="s">
        <v>122</v>
      </c>
      <c r="AA32" s="44" t="s">
        <v>104</v>
      </c>
    </row>
    <row r="33" spans="7:28">
      <c r="G33" s="77">
        <v>33</v>
      </c>
      <c r="H33" s="161">
        <v>15</v>
      </c>
      <c r="T33" s="31" t="s">
        <v>114</v>
      </c>
      <c r="U33" s="80" t="s">
        <v>224</v>
      </c>
      <c r="V33" s="31" t="s">
        <v>301</v>
      </c>
      <c r="W33" s="337" t="s">
        <v>432</v>
      </c>
      <c r="X33" s="29">
        <v>1</v>
      </c>
      <c r="Y33" s="42" t="s">
        <v>52</v>
      </c>
      <c r="Z33" s="30" t="s">
        <v>121</v>
      </c>
      <c r="AA33" s="44" t="s">
        <v>104</v>
      </c>
    </row>
    <row r="34" spans="7:28" ht="27">
      <c r="G34" s="77">
        <v>34</v>
      </c>
      <c r="H34" s="161">
        <v>15</v>
      </c>
      <c r="T34" s="31" t="s">
        <v>105</v>
      </c>
      <c r="U34" s="80" t="s">
        <v>224</v>
      </c>
      <c r="V34" s="31" t="s">
        <v>105</v>
      </c>
      <c r="W34" s="1" t="s">
        <v>109</v>
      </c>
      <c r="X34" s="29">
        <v>3</v>
      </c>
      <c r="Y34" s="42" t="s">
        <v>53</v>
      </c>
      <c r="Z34" s="33" t="s">
        <v>116</v>
      </c>
      <c r="AA34" s="11" t="s">
        <v>108</v>
      </c>
    </row>
    <row r="35" spans="7:28" ht="27">
      <c r="G35" s="77">
        <v>35</v>
      </c>
      <c r="H35" s="161">
        <v>15</v>
      </c>
      <c r="T35" s="34" t="s">
        <v>106</v>
      </c>
      <c r="U35" s="91" t="s">
        <v>224</v>
      </c>
      <c r="V35" s="34" t="s">
        <v>302</v>
      </c>
      <c r="W35" s="48"/>
      <c r="X35" s="37"/>
      <c r="Y35" s="41" t="s">
        <v>53</v>
      </c>
      <c r="Z35" s="39" t="s">
        <v>116</v>
      </c>
      <c r="AA35" s="35" t="s">
        <v>108</v>
      </c>
    </row>
    <row r="36" spans="7:28">
      <c r="G36" s="77">
        <v>36</v>
      </c>
      <c r="H36" s="161">
        <v>15</v>
      </c>
      <c r="T36" s="34" t="s">
        <v>133</v>
      </c>
      <c r="U36" s="91" t="s">
        <v>225</v>
      </c>
      <c r="V36" s="106" t="s">
        <v>166</v>
      </c>
      <c r="W36" s="36" t="s">
        <v>142</v>
      </c>
      <c r="X36" s="37">
        <v>3</v>
      </c>
      <c r="Y36" s="38" t="s">
        <v>53</v>
      </c>
      <c r="Z36" s="116" t="s">
        <v>185</v>
      </c>
      <c r="AA36" s="40"/>
      <c r="AB36" s="45"/>
    </row>
    <row r="37" spans="7:28">
      <c r="G37" s="77">
        <v>37</v>
      </c>
      <c r="H37" s="161">
        <v>15</v>
      </c>
      <c r="T37" s="31" t="s">
        <v>165</v>
      </c>
      <c r="U37" s="80" t="s">
        <v>226</v>
      </c>
      <c r="V37" s="106" t="s">
        <v>307</v>
      </c>
      <c r="W37" s="30"/>
      <c r="X37" s="29"/>
      <c r="Y37" s="17"/>
      <c r="Z37" s="30"/>
      <c r="AA37" s="23"/>
    </row>
    <row r="38" spans="7:28" ht="26.25" customHeight="1">
      <c r="G38" s="77">
        <v>38</v>
      </c>
      <c r="H38" s="161">
        <v>15</v>
      </c>
      <c r="T38" s="49" t="s">
        <v>163</v>
      </c>
      <c r="U38" s="81" t="s">
        <v>227</v>
      </c>
      <c r="V38" s="110" t="s">
        <v>167</v>
      </c>
      <c r="W38" s="3" t="s">
        <v>142</v>
      </c>
      <c r="X38" s="9">
        <v>1</v>
      </c>
      <c r="Y38" s="16" t="s">
        <v>53</v>
      </c>
      <c r="Z38" s="3" t="s">
        <v>57</v>
      </c>
      <c r="AA38" s="9"/>
    </row>
    <row r="39" spans="7:28" ht="26.25" customHeight="1">
      <c r="G39" s="77">
        <v>39</v>
      </c>
      <c r="H39" s="161">
        <v>15</v>
      </c>
      <c r="T39" s="31" t="s">
        <v>164</v>
      </c>
      <c r="U39" s="77" t="s">
        <v>228</v>
      </c>
      <c r="V39" s="110" t="s">
        <v>306</v>
      </c>
      <c r="W39" s="1"/>
      <c r="X39" s="1"/>
      <c r="Y39" s="16" t="s">
        <v>53</v>
      </c>
      <c r="Z39" s="1"/>
      <c r="AA39" s="11"/>
    </row>
    <row r="40" spans="7:28" ht="27" customHeight="1">
      <c r="G40" s="77">
        <v>40</v>
      </c>
      <c r="H40" s="161">
        <v>15</v>
      </c>
      <c r="T40" s="130" t="s">
        <v>45</v>
      </c>
      <c r="U40" s="130" t="s">
        <v>229</v>
      </c>
      <c r="V40" s="130" t="s">
        <v>181</v>
      </c>
      <c r="W40" s="130" t="s">
        <v>143</v>
      </c>
      <c r="X40" s="130">
        <v>1</v>
      </c>
      <c r="Y40" s="131" t="s">
        <v>53</v>
      </c>
      <c r="Z40" s="130" t="s">
        <v>57</v>
      </c>
      <c r="AA40" s="132" t="s">
        <v>184</v>
      </c>
    </row>
    <row r="41" spans="7:28" ht="13.5" customHeight="1">
      <c r="G41" s="77">
        <v>41</v>
      </c>
      <c r="H41" s="161">
        <v>15</v>
      </c>
      <c r="T41" s="130" t="s">
        <v>46</v>
      </c>
      <c r="U41" s="130" t="s">
        <v>230</v>
      </c>
      <c r="V41" s="130" t="s">
        <v>305</v>
      </c>
      <c r="W41" s="130"/>
      <c r="X41" s="130"/>
      <c r="Y41" s="131" t="s">
        <v>53</v>
      </c>
      <c r="Z41" s="130"/>
      <c r="AA41" s="130"/>
    </row>
    <row r="42" spans="7:28" ht="13.5" customHeight="1">
      <c r="G42" s="77">
        <v>42</v>
      </c>
      <c r="H42" s="161">
        <v>3.75</v>
      </c>
      <c r="T42" s="30" t="s">
        <v>45</v>
      </c>
      <c r="U42" s="1" t="s">
        <v>229</v>
      </c>
      <c r="V42" s="1" t="s">
        <v>182</v>
      </c>
      <c r="W42" s="1" t="s">
        <v>142</v>
      </c>
      <c r="X42" s="1">
        <v>2</v>
      </c>
      <c r="Y42" s="16" t="s">
        <v>53</v>
      </c>
      <c r="Z42" s="1" t="s">
        <v>57</v>
      </c>
      <c r="AA42" s="1"/>
    </row>
    <row r="43" spans="7:28">
      <c r="T43" s="30" t="s">
        <v>46</v>
      </c>
      <c r="U43" s="1" t="s">
        <v>230</v>
      </c>
      <c r="V43" s="1" t="s">
        <v>303</v>
      </c>
      <c r="W43" s="1"/>
      <c r="X43" s="1"/>
      <c r="Y43" s="16" t="s">
        <v>53</v>
      </c>
      <c r="Z43" s="1"/>
      <c r="AA43" s="1"/>
    </row>
    <row r="44" spans="7:28" ht="27">
      <c r="T44" s="339" t="s">
        <v>45</v>
      </c>
      <c r="U44" s="338" t="s">
        <v>429</v>
      </c>
      <c r="V44" s="339" t="s">
        <v>430</v>
      </c>
      <c r="W44" s="337" t="s">
        <v>428</v>
      </c>
      <c r="X44" s="1">
        <v>1</v>
      </c>
      <c r="Y44" s="16"/>
      <c r="Z44" s="1" t="s">
        <v>57</v>
      </c>
      <c r="AA44" s="132" t="s">
        <v>184</v>
      </c>
    </row>
    <row r="45" spans="7:28">
      <c r="T45" s="30" t="s">
        <v>46</v>
      </c>
      <c r="U45" s="1" t="s">
        <v>230</v>
      </c>
      <c r="V45" s="339" t="s">
        <v>430</v>
      </c>
      <c r="W45" s="1"/>
      <c r="X45" s="1"/>
      <c r="Y45" s="16"/>
      <c r="Z45" s="1"/>
      <c r="AA45" s="1"/>
    </row>
    <row r="47" spans="7:28" ht="42" customHeight="1"/>
  </sheetData>
  <mergeCells count="14">
    <mergeCell ref="AA13:AA14"/>
    <mergeCell ref="P13:P14"/>
    <mergeCell ref="Q13:Q14"/>
    <mergeCell ref="R13:R14"/>
    <mergeCell ref="T13:U13"/>
    <mergeCell ref="V13:X13"/>
    <mergeCell ref="Y13:Y14"/>
    <mergeCell ref="M3:Q3"/>
    <mergeCell ref="V3:Z3"/>
    <mergeCell ref="M4:Q11"/>
    <mergeCell ref="V4:Z11"/>
    <mergeCell ref="K13:L13"/>
    <mergeCell ref="M13:O13"/>
    <mergeCell ref="Z13:Z14"/>
  </mergeCells>
  <phoneticPr fontId="3"/>
  <pageMargins left="0.38" right="0.26" top="0.56999999999999995" bottom="0.73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90"/>
  <sheetViews>
    <sheetView view="pageBreakPreview" topLeftCell="I52" zoomScaleNormal="100" workbookViewId="0">
      <selection activeCell="I1" sqref="I1"/>
    </sheetView>
  </sheetViews>
  <sheetFormatPr defaultRowHeight="14.25"/>
  <cols>
    <col min="1" max="1" width="2.5" style="112" customWidth="1"/>
    <col min="2" max="6" width="2" style="112" customWidth="1"/>
    <col min="7" max="7" width="8.75" style="112" customWidth="1"/>
    <col min="8" max="8" width="19.875" style="112" customWidth="1"/>
    <col min="9" max="9" width="3.25" style="112" customWidth="1"/>
    <col min="10" max="10" width="18.625" style="112" customWidth="1"/>
    <col min="11" max="11" width="7" style="118" customWidth="1"/>
    <col min="12" max="12" width="5.75" style="118" customWidth="1"/>
    <col min="13" max="13" width="11.5" style="112" customWidth="1"/>
    <col min="14" max="14" width="9.5" style="112" customWidth="1"/>
    <col min="15" max="15" width="5.5" style="112" customWidth="1"/>
    <col min="16" max="16" width="13.625" style="112" customWidth="1"/>
    <col min="17" max="17" width="15" style="112" customWidth="1"/>
    <col min="18" max="18" width="2.75" style="112" customWidth="1"/>
    <col min="19" max="19" width="3.25" style="112" customWidth="1"/>
    <col min="20" max="20" width="10.375" style="112" customWidth="1"/>
    <col min="21" max="21" width="2.625" style="304" customWidth="1"/>
    <col min="22" max="22" width="9" style="178"/>
    <col min="23" max="23" width="12.125" style="175" customWidth="1"/>
    <col min="24" max="24" width="11.75" style="112" bestFit="1" customWidth="1"/>
    <col min="25" max="16384" width="9" style="112"/>
  </cols>
  <sheetData>
    <row r="1" spans="2:23" customFormat="1" ht="18.75" customHeight="1">
      <c r="U1" s="301"/>
      <c r="V1" s="177"/>
      <c r="W1" s="174"/>
    </row>
    <row r="2" spans="2:23" customFormat="1" ht="3.75" customHeight="1" thickBot="1">
      <c r="H2" s="234"/>
      <c r="I2" s="231"/>
      <c r="J2" s="231"/>
      <c r="U2" s="301"/>
      <c r="V2" s="177"/>
      <c r="W2" s="174"/>
    </row>
    <row r="3" spans="2:23" customFormat="1" ht="38.25" customHeight="1" thickBot="1">
      <c r="B3" s="180"/>
      <c r="C3" s="181"/>
      <c r="D3" s="182" t="s">
        <v>249</v>
      </c>
      <c r="E3" s="183"/>
      <c r="F3" s="183"/>
      <c r="G3" s="148"/>
      <c r="H3" s="184"/>
      <c r="I3" s="184"/>
      <c r="J3" s="184"/>
      <c r="K3" s="420"/>
      <c r="L3" s="420"/>
      <c r="M3" s="421"/>
      <c r="N3" s="181"/>
      <c r="O3" s="181"/>
      <c r="P3" s="181"/>
      <c r="Q3" s="181"/>
      <c r="R3" s="181"/>
      <c r="S3" s="181"/>
      <c r="T3" s="185"/>
      <c r="U3" s="302"/>
      <c r="V3" s="177"/>
      <c r="W3" s="174"/>
    </row>
    <row r="4" spans="2:23" customFormat="1" ht="6.75" customHeight="1">
      <c r="U4" s="301"/>
      <c r="V4" s="177"/>
      <c r="W4" s="174"/>
    </row>
    <row r="5" spans="2:23" customFormat="1" ht="24.75" customHeight="1" thickBot="1">
      <c r="P5" s="422"/>
      <c r="Q5" s="422"/>
      <c r="R5" s="422"/>
      <c r="S5" s="422"/>
      <c r="T5" s="422"/>
      <c r="U5" s="301"/>
      <c r="V5" s="177"/>
      <c r="W5" s="174"/>
    </row>
    <row r="6" spans="2:23" customFormat="1" ht="3.75" customHeight="1">
      <c r="B6" s="186"/>
      <c r="C6" s="187"/>
      <c r="D6" s="207"/>
      <c r="E6" s="188"/>
      <c r="F6" s="188"/>
      <c r="G6" s="188"/>
      <c r="H6" s="189"/>
      <c r="I6" s="189"/>
      <c r="J6" s="189"/>
      <c r="K6" s="187"/>
      <c r="L6" s="187"/>
      <c r="M6" s="187"/>
      <c r="N6" s="186"/>
      <c r="O6" s="187"/>
      <c r="P6" s="187"/>
      <c r="Q6" s="187"/>
      <c r="R6" s="187"/>
      <c r="S6" s="187"/>
      <c r="T6" s="190"/>
      <c r="U6" s="302"/>
      <c r="V6" s="177"/>
      <c r="W6" s="174"/>
    </row>
    <row r="7" spans="2:23" customFormat="1" ht="4.5" customHeight="1">
      <c r="B7" s="191"/>
      <c r="C7" s="24"/>
      <c r="D7" s="206"/>
      <c r="E7" s="192"/>
      <c r="F7" s="192"/>
      <c r="G7" s="192"/>
      <c r="H7" s="193"/>
      <c r="I7" s="193"/>
      <c r="J7" s="193"/>
      <c r="K7" s="24"/>
      <c r="L7" s="24"/>
      <c r="M7" s="24"/>
      <c r="N7" s="191"/>
      <c r="O7" s="24"/>
      <c r="P7" s="24"/>
      <c r="Q7" s="24"/>
      <c r="R7" s="24"/>
      <c r="S7" s="24"/>
      <c r="T7" s="194"/>
      <c r="U7" s="302"/>
      <c r="V7" s="177"/>
      <c r="W7" s="174"/>
    </row>
    <row r="8" spans="2:23" customFormat="1" ht="21.75" customHeight="1">
      <c r="B8" s="191"/>
      <c r="C8" s="24"/>
      <c r="D8" s="206"/>
      <c r="E8" s="192"/>
      <c r="F8" s="192"/>
      <c r="G8" s="192"/>
      <c r="H8" s="392"/>
      <c r="I8" s="392"/>
      <c r="J8" s="392"/>
      <c r="K8" s="393"/>
      <c r="L8" s="393"/>
      <c r="M8" s="393"/>
      <c r="N8" s="387"/>
      <c r="O8" s="388"/>
      <c r="P8" s="389"/>
      <c r="Q8" s="389"/>
      <c r="R8" s="389"/>
      <c r="S8" s="389"/>
      <c r="T8" s="390"/>
      <c r="U8" s="302"/>
      <c r="V8" s="177"/>
      <c r="W8" s="174"/>
    </row>
    <row r="9" spans="2:23" customFormat="1" ht="21.75" customHeight="1">
      <c r="B9" s="191"/>
      <c r="C9" s="24"/>
      <c r="D9" s="206"/>
      <c r="E9" s="192"/>
      <c r="F9" s="192"/>
      <c r="G9" s="192"/>
      <c r="H9" s="193"/>
      <c r="I9" s="193"/>
      <c r="J9" s="193"/>
      <c r="K9" s="24"/>
      <c r="L9" s="24"/>
      <c r="M9" s="221"/>
      <c r="N9" s="391"/>
      <c r="O9" s="389"/>
      <c r="P9" s="389"/>
      <c r="Q9" s="389"/>
      <c r="R9" s="389"/>
      <c r="S9" s="389"/>
      <c r="T9" s="390"/>
      <c r="U9" s="302"/>
      <c r="V9" s="177"/>
      <c r="W9" s="174"/>
    </row>
    <row r="10" spans="2:23" customFormat="1" ht="21.75" customHeight="1">
      <c r="B10" s="191"/>
      <c r="C10" s="24"/>
      <c r="D10" s="206"/>
      <c r="E10" s="192"/>
      <c r="F10" s="192"/>
      <c r="G10" s="192"/>
      <c r="H10" s="392"/>
      <c r="I10" s="392"/>
      <c r="J10" s="392"/>
      <c r="K10" s="393"/>
      <c r="L10" s="393"/>
      <c r="M10" s="393"/>
      <c r="N10" s="391"/>
      <c r="O10" s="389"/>
      <c r="P10" s="389"/>
      <c r="Q10" s="389"/>
      <c r="R10" s="389"/>
      <c r="S10" s="389"/>
      <c r="T10" s="390"/>
      <c r="U10" s="302"/>
      <c r="V10" s="177"/>
      <c r="W10" s="174"/>
    </row>
    <row r="11" spans="2:23" customFormat="1" ht="21.75" customHeight="1">
      <c r="B11" s="191"/>
      <c r="C11" s="24"/>
      <c r="D11" s="206"/>
      <c r="E11" s="192"/>
      <c r="F11" s="192"/>
      <c r="G11" s="192"/>
      <c r="H11" s="193"/>
      <c r="I11" s="193"/>
      <c r="J11" s="193"/>
      <c r="K11" s="24"/>
      <c r="L11" s="24"/>
      <c r="M11" s="221"/>
      <c r="N11" s="391"/>
      <c r="O11" s="389"/>
      <c r="P11" s="389"/>
      <c r="Q11" s="389"/>
      <c r="R11" s="389"/>
      <c r="S11" s="389"/>
      <c r="T11" s="390"/>
      <c r="U11" s="302"/>
      <c r="V11" s="177"/>
      <c r="W11" s="174"/>
    </row>
    <row r="12" spans="2:23" customFormat="1" ht="21.75" customHeight="1">
      <c r="B12" s="191"/>
      <c r="C12" s="24"/>
      <c r="D12" s="206"/>
      <c r="E12" s="192"/>
      <c r="F12" s="192"/>
      <c r="G12" s="192"/>
      <c r="H12" s="394"/>
      <c r="I12" s="394"/>
      <c r="J12" s="394"/>
      <c r="K12" s="395"/>
      <c r="L12" s="395"/>
      <c r="M12" s="396"/>
      <c r="N12" s="391"/>
      <c r="O12" s="389"/>
      <c r="P12" s="389"/>
      <c r="Q12" s="389"/>
      <c r="R12" s="389"/>
      <c r="S12" s="389"/>
      <c r="T12" s="390"/>
      <c r="U12" s="302"/>
      <c r="V12" s="177"/>
      <c r="W12" s="174"/>
    </row>
    <row r="13" spans="2:23" customFormat="1" ht="21.75" customHeight="1">
      <c r="B13" s="191"/>
      <c r="C13" s="24"/>
      <c r="D13" s="206"/>
      <c r="E13" s="192"/>
      <c r="F13" s="192"/>
      <c r="G13" s="192"/>
      <c r="H13" s="395"/>
      <c r="I13" s="395"/>
      <c r="J13" s="395"/>
      <c r="K13" s="395"/>
      <c r="L13" s="395"/>
      <c r="M13" s="396"/>
      <c r="N13" s="391"/>
      <c r="O13" s="389"/>
      <c r="P13" s="389"/>
      <c r="Q13" s="389"/>
      <c r="R13" s="389"/>
      <c r="S13" s="389"/>
      <c r="T13" s="390"/>
      <c r="U13" s="302"/>
      <c r="V13" s="177"/>
      <c r="W13" s="174"/>
    </row>
    <row r="14" spans="2:23" customFormat="1" ht="21.75" customHeight="1">
      <c r="B14" s="191"/>
      <c r="C14" s="24"/>
      <c r="D14" s="206"/>
      <c r="E14" s="192"/>
      <c r="F14" s="192"/>
      <c r="G14" s="192"/>
      <c r="H14" s="394"/>
      <c r="I14" s="394"/>
      <c r="J14" s="394"/>
      <c r="K14" s="397"/>
      <c r="L14" s="397"/>
      <c r="M14" s="396"/>
      <c r="N14" s="391"/>
      <c r="O14" s="389"/>
      <c r="P14" s="389"/>
      <c r="Q14" s="389"/>
      <c r="R14" s="389"/>
      <c r="S14" s="389"/>
      <c r="T14" s="390"/>
      <c r="U14" s="302"/>
      <c r="V14" s="177"/>
      <c r="W14" s="174"/>
    </row>
    <row r="15" spans="2:23" customFormat="1" ht="21.75" customHeight="1">
      <c r="B15" s="191"/>
      <c r="C15" s="24"/>
      <c r="D15" s="205"/>
      <c r="E15" s="24"/>
      <c r="F15" s="24"/>
      <c r="G15" s="24"/>
      <c r="H15" s="397"/>
      <c r="I15" s="397"/>
      <c r="J15" s="397"/>
      <c r="K15" s="397"/>
      <c r="L15" s="397"/>
      <c r="M15" s="396"/>
      <c r="N15" s="391"/>
      <c r="O15" s="389"/>
      <c r="P15" s="389"/>
      <c r="Q15" s="389"/>
      <c r="R15" s="389"/>
      <c r="S15" s="389"/>
      <c r="T15" s="390"/>
      <c r="U15" s="302"/>
      <c r="V15" s="177"/>
      <c r="W15" s="174"/>
    </row>
    <row r="16" spans="2:23" customFormat="1" ht="21.75" customHeight="1">
      <c r="B16" s="191"/>
      <c r="C16" s="24"/>
      <c r="D16" s="205" t="s">
        <v>278</v>
      </c>
      <c r="E16" s="24"/>
      <c r="F16" s="24"/>
      <c r="G16" s="24"/>
      <c r="H16" s="392"/>
      <c r="I16" s="392"/>
      <c r="J16" s="392"/>
      <c r="K16" s="378"/>
      <c r="L16" s="378"/>
      <c r="M16" s="398"/>
      <c r="N16" s="391"/>
      <c r="O16" s="389"/>
      <c r="P16" s="389"/>
      <c r="Q16" s="389"/>
      <c r="R16" s="389"/>
      <c r="S16" s="389"/>
      <c r="T16" s="390"/>
      <c r="U16" s="302"/>
      <c r="V16" s="177"/>
      <c r="W16" s="174"/>
    </row>
    <row r="17" spans="2:23" customFormat="1" ht="21.75" customHeight="1">
      <c r="B17" s="191"/>
      <c r="C17" s="24"/>
      <c r="D17" s="205"/>
      <c r="E17" s="24"/>
      <c r="F17" s="24"/>
      <c r="G17" s="24"/>
      <c r="H17" s="193"/>
      <c r="I17" s="193"/>
      <c r="J17" s="193"/>
      <c r="K17" s="24"/>
      <c r="L17" s="24"/>
      <c r="M17" s="221"/>
      <c r="N17" s="391"/>
      <c r="O17" s="389"/>
      <c r="P17" s="389"/>
      <c r="Q17" s="389"/>
      <c r="R17" s="389"/>
      <c r="S17" s="389"/>
      <c r="T17" s="390"/>
      <c r="U17" s="302"/>
      <c r="V17" s="177"/>
      <c r="W17" s="174"/>
    </row>
    <row r="18" spans="2:23" customFormat="1" ht="21.75" customHeight="1">
      <c r="B18" s="191"/>
      <c r="C18" s="24"/>
      <c r="D18" s="205" t="s">
        <v>269</v>
      </c>
      <c r="E18" s="24"/>
      <c r="F18" s="24"/>
      <c r="G18" s="24"/>
      <c r="H18" s="223"/>
      <c r="I18" s="223"/>
      <c r="J18" s="223"/>
      <c r="K18" s="24"/>
      <c r="L18" s="24"/>
      <c r="M18" s="221"/>
      <c r="N18" s="391"/>
      <c r="O18" s="389"/>
      <c r="P18" s="389"/>
      <c r="Q18" s="389"/>
      <c r="R18" s="389"/>
      <c r="S18" s="389"/>
      <c r="T18" s="390"/>
      <c r="U18" s="302"/>
      <c r="V18" s="177"/>
      <c r="W18" s="174"/>
    </row>
    <row r="19" spans="2:23" customFormat="1" ht="21.75" customHeight="1">
      <c r="B19" s="191"/>
      <c r="C19" s="24"/>
      <c r="D19" s="205"/>
      <c r="E19" s="24"/>
      <c r="F19" s="24"/>
      <c r="G19" s="24"/>
      <c r="H19" s="208"/>
      <c r="I19" s="208"/>
      <c r="J19" s="208"/>
      <c r="K19" s="24"/>
      <c r="L19" s="24"/>
      <c r="M19" s="221"/>
      <c r="N19" s="391"/>
      <c r="O19" s="389"/>
      <c r="P19" s="389"/>
      <c r="Q19" s="389"/>
      <c r="R19" s="389"/>
      <c r="S19" s="389"/>
      <c r="T19" s="390"/>
      <c r="U19" s="302"/>
      <c r="V19" s="177"/>
      <c r="W19" s="174"/>
    </row>
    <row r="20" spans="2:23" customFormat="1" ht="21.75" customHeight="1">
      <c r="B20" s="191"/>
      <c r="C20" s="24"/>
      <c r="D20" s="205" t="s">
        <v>279</v>
      </c>
      <c r="E20" s="24"/>
      <c r="F20" s="24"/>
      <c r="G20" s="24"/>
      <c r="H20" s="223"/>
      <c r="I20" s="233" t="str">
        <f>X20&amp;"～"&amp;Y20</f>
        <v>～</v>
      </c>
      <c r="J20" s="223"/>
      <c r="K20" s="232"/>
      <c r="L20" s="232"/>
      <c r="M20" s="223"/>
      <c r="N20" s="391"/>
      <c r="O20" s="389"/>
      <c r="P20" s="389"/>
      <c r="Q20" s="389"/>
      <c r="R20" s="389"/>
      <c r="S20" s="389"/>
      <c r="T20" s="390"/>
      <c r="U20" s="302"/>
      <c r="V20" s="177"/>
      <c r="W20" s="174"/>
    </row>
    <row r="21" spans="2:23" customFormat="1" ht="21.75" customHeight="1" thickBot="1">
      <c r="B21" s="195"/>
      <c r="C21" s="196"/>
      <c r="D21" s="210"/>
      <c r="E21" s="196"/>
      <c r="F21" s="196"/>
      <c r="G21" s="196"/>
      <c r="H21" s="211"/>
      <c r="I21" s="211"/>
      <c r="J21" s="211"/>
      <c r="K21" s="196"/>
      <c r="L21" s="196"/>
      <c r="M21" s="220"/>
      <c r="N21" s="391"/>
      <c r="O21" s="389"/>
      <c r="P21" s="389"/>
      <c r="Q21" s="389"/>
      <c r="R21" s="389"/>
      <c r="S21" s="389"/>
      <c r="T21" s="390"/>
      <c r="U21" s="302"/>
      <c r="V21" s="177"/>
      <c r="W21" s="174"/>
    </row>
    <row r="22" spans="2:23" customFormat="1" ht="21.75" customHeight="1">
      <c r="B22" s="191"/>
      <c r="C22" s="24"/>
      <c r="D22" s="205"/>
      <c r="E22" s="24"/>
      <c r="F22" s="24"/>
      <c r="G22" s="24"/>
      <c r="H22" s="193"/>
      <c r="I22" s="193"/>
      <c r="J22" s="193"/>
      <c r="K22" s="24"/>
      <c r="L22" s="24"/>
      <c r="M22" s="221"/>
      <c r="N22" s="391"/>
      <c r="O22" s="389"/>
      <c r="P22" s="389"/>
      <c r="Q22" s="389"/>
      <c r="R22" s="389"/>
      <c r="S22" s="389"/>
      <c r="T22" s="390"/>
      <c r="U22" s="302"/>
      <c r="V22" s="177"/>
      <c r="W22" s="174"/>
    </row>
    <row r="23" spans="2:23" customFormat="1" ht="21.75" customHeight="1">
      <c r="B23" s="191"/>
      <c r="C23" s="24"/>
      <c r="D23" s="209" t="s">
        <v>280</v>
      </c>
      <c r="E23" s="24"/>
      <c r="F23" s="24"/>
      <c r="G23" s="24"/>
      <c r="H23" s="193"/>
      <c r="I23" s="193"/>
      <c r="J23" s="235"/>
      <c r="K23" s="24"/>
      <c r="L23" s="24"/>
      <c r="M23" s="221"/>
      <c r="N23" s="391"/>
      <c r="O23" s="389"/>
      <c r="P23" s="389"/>
      <c r="Q23" s="389"/>
      <c r="R23" s="389"/>
      <c r="S23" s="389"/>
      <c r="T23" s="390"/>
      <c r="U23" s="302"/>
      <c r="V23" s="177"/>
      <c r="W23" s="174"/>
    </row>
    <row r="24" spans="2:23" customFormat="1" ht="21.75" customHeight="1">
      <c r="B24" s="191"/>
      <c r="C24" s="24"/>
      <c r="D24" s="205"/>
      <c r="E24" s="24"/>
      <c r="F24" s="24"/>
      <c r="G24" s="24"/>
      <c r="H24" s="193"/>
      <c r="I24" s="193"/>
      <c r="J24" s="193"/>
      <c r="K24" s="24"/>
      <c r="L24" s="24"/>
      <c r="M24" s="221"/>
      <c r="N24" s="391"/>
      <c r="O24" s="389"/>
      <c r="P24" s="389"/>
      <c r="Q24" s="389"/>
      <c r="R24" s="389"/>
      <c r="S24" s="389"/>
      <c r="T24" s="390"/>
      <c r="U24" s="302"/>
      <c r="V24" s="177"/>
      <c r="W24" s="174"/>
    </row>
    <row r="25" spans="2:23" customFormat="1" ht="21.75" customHeight="1">
      <c r="B25" s="191"/>
      <c r="C25" s="24"/>
      <c r="D25" s="205" t="s">
        <v>281</v>
      </c>
      <c r="E25" s="24"/>
      <c r="F25" s="24"/>
      <c r="G25" s="24"/>
      <c r="H25" s="193"/>
      <c r="I25" s="193"/>
      <c r="J25" s="235"/>
      <c r="K25" s="24"/>
      <c r="L25" s="24"/>
      <c r="M25" s="221"/>
      <c r="N25" s="391"/>
      <c r="O25" s="389"/>
      <c r="P25" s="389"/>
      <c r="Q25" s="389"/>
      <c r="R25" s="389"/>
      <c r="S25" s="389"/>
      <c r="T25" s="390"/>
      <c r="U25" s="302"/>
      <c r="V25" s="177"/>
      <c r="W25" s="174"/>
    </row>
    <row r="26" spans="2:23" customFormat="1" ht="21.75" customHeight="1">
      <c r="B26" s="191"/>
      <c r="C26" s="24"/>
      <c r="D26" s="205"/>
      <c r="E26" s="24"/>
      <c r="F26" s="24"/>
      <c r="G26" s="24"/>
      <c r="H26" s="193"/>
      <c r="I26" s="193"/>
      <c r="J26" s="193"/>
      <c r="K26" s="24"/>
      <c r="L26" s="24"/>
      <c r="M26" s="221"/>
      <c r="N26" s="391"/>
      <c r="O26" s="389"/>
      <c r="P26" s="389"/>
      <c r="Q26" s="389"/>
      <c r="R26" s="389"/>
      <c r="S26" s="389"/>
      <c r="T26" s="390"/>
      <c r="U26" s="302"/>
      <c r="V26" s="177"/>
      <c r="W26" s="174"/>
    </row>
    <row r="27" spans="2:23" customFormat="1" ht="21.75" customHeight="1">
      <c r="B27" s="191"/>
      <c r="C27" s="24"/>
      <c r="D27" s="205" t="s">
        <v>282</v>
      </c>
      <c r="E27" s="24"/>
      <c r="F27" s="24"/>
      <c r="G27" s="24"/>
      <c r="H27" s="193"/>
      <c r="I27" s="193"/>
      <c r="J27" s="235"/>
      <c r="K27" s="24"/>
      <c r="L27" s="24"/>
      <c r="M27" s="221"/>
      <c r="N27" s="391"/>
      <c r="O27" s="389"/>
      <c r="P27" s="389"/>
      <c r="Q27" s="389"/>
      <c r="R27" s="389"/>
      <c r="S27" s="389"/>
      <c r="T27" s="390"/>
      <c r="U27" s="302"/>
      <c r="V27" s="177"/>
      <c r="W27" s="174"/>
    </row>
    <row r="28" spans="2:23" customFormat="1" ht="9" customHeight="1">
      <c r="B28" s="191"/>
      <c r="C28" s="24"/>
      <c r="D28" s="205"/>
      <c r="E28" s="24"/>
      <c r="F28" s="24"/>
      <c r="G28" s="24"/>
      <c r="H28" s="193"/>
      <c r="I28" s="193"/>
      <c r="J28" s="193"/>
      <c r="K28" s="24"/>
      <c r="L28" s="24"/>
      <c r="M28" s="221"/>
      <c r="N28" s="391"/>
      <c r="O28" s="389"/>
      <c r="P28" s="389"/>
      <c r="Q28" s="389"/>
      <c r="R28" s="389"/>
      <c r="S28" s="389"/>
      <c r="T28" s="390"/>
      <c r="U28" s="302"/>
      <c r="V28" s="177"/>
      <c r="W28" s="174"/>
    </row>
    <row r="29" spans="2:23" customFormat="1" ht="18" customHeight="1" thickBot="1">
      <c r="B29" s="195"/>
      <c r="C29" s="196"/>
      <c r="D29" s="210"/>
      <c r="E29" s="196"/>
      <c r="F29" s="196"/>
      <c r="G29" s="196"/>
      <c r="H29" s="211"/>
      <c r="I29" s="211"/>
      <c r="J29" s="211"/>
      <c r="K29" s="196"/>
      <c r="L29" s="196"/>
      <c r="M29" s="196"/>
      <c r="N29" s="195"/>
      <c r="O29" s="196"/>
      <c r="P29" s="196"/>
      <c r="Q29" s="196"/>
      <c r="R29" s="196"/>
      <c r="S29" s="196"/>
      <c r="T29" s="197"/>
      <c r="U29" s="302"/>
      <c r="V29" s="177">
        <f>ROW()</f>
        <v>29</v>
      </c>
      <c r="W29" s="174"/>
    </row>
    <row r="30" spans="2:23" customFormat="1" ht="24" customHeight="1"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99">
        <v>1</v>
      </c>
      <c r="N30" s="24"/>
      <c r="O30" s="24"/>
      <c r="P30" s="24"/>
      <c r="Q30" s="24"/>
      <c r="R30" s="24"/>
      <c r="S30" s="24"/>
      <c r="T30" s="24"/>
      <c r="U30" s="302"/>
      <c r="V30" s="177"/>
      <c r="W30" s="174"/>
    </row>
    <row r="31" spans="2:23" customFormat="1" ht="10.5" customHeight="1" thickBot="1">
      <c r="U31" s="301"/>
      <c r="V31" s="177"/>
      <c r="W31" s="174"/>
    </row>
    <row r="32" spans="2:23" ht="33.75" customHeight="1" thickBot="1">
      <c r="B32" s="399" t="s">
        <v>287</v>
      </c>
      <c r="C32" s="400"/>
      <c r="D32" s="400"/>
      <c r="E32" s="400"/>
      <c r="F32" s="400"/>
      <c r="G32" s="222" t="s">
        <v>334</v>
      </c>
      <c r="H32" s="410"/>
      <c r="I32" s="410"/>
      <c r="J32" s="410"/>
      <c r="K32" s="411"/>
      <c r="L32" s="411"/>
      <c r="M32" s="411"/>
      <c r="N32" s="411"/>
      <c r="O32" s="411"/>
      <c r="P32" s="411"/>
      <c r="Q32" s="411"/>
      <c r="R32" s="148"/>
      <c r="S32" s="148"/>
      <c r="T32" s="150"/>
      <c r="U32" s="303"/>
    </row>
    <row r="33" spans="2:23" ht="21" customHeight="1" thickBot="1">
      <c r="P33" s="423"/>
      <c r="Q33" s="423"/>
      <c r="R33" s="423"/>
      <c r="S33" s="423"/>
      <c r="T33" s="423"/>
    </row>
    <row r="34" spans="2:23" s="138" customFormat="1" ht="23.25" customHeight="1" thickBot="1">
      <c r="B34" s="380" t="s">
        <v>283</v>
      </c>
      <c r="C34" s="381"/>
      <c r="D34" s="381"/>
      <c r="E34" s="381"/>
      <c r="F34" s="381"/>
      <c r="G34" s="381"/>
      <c r="H34" s="381"/>
      <c r="I34" s="381"/>
      <c r="J34" s="383"/>
      <c r="K34" s="412" t="s">
        <v>284</v>
      </c>
      <c r="L34" s="413"/>
      <c r="M34" s="219" t="s">
        <v>285</v>
      </c>
      <c r="N34" s="412" t="s">
        <v>187</v>
      </c>
      <c r="O34" s="413"/>
      <c r="P34" s="219" t="s">
        <v>188</v>
      </c>
      <c r="Q34" s="408" t="s">
        <v>286</v>
      </c>
      <c r="R34" s="381"/>
      <c r="S34" s="381"/>
      <c r="T34" s="409"/>
      <c r="U34" s="305"/>
      <c r="V34" s="179"/>
      <c r="W34" s="176"/>
    </row>
    <row r="35" spans="2:23" s="138" customFormat="1" ht="13.5" customHeight="1">
      <c r="B35" s="212" t="str">
        <f t="shared" ref="B35:B58" si="0">IF(AND($V35=0,$W35="共通仮設費"),"直接工事費",IF(AND($V35=0,$W35="工事合計"),"工事費計",IF(AND($V35=0,$W35="契約保証費"),"契約保証費計",IF($V35=0,IF($W35="","",$W35),""))))</f>
        <v/>
      </c>
      <c r="C35" s="213" t="str">
        <f>IF($V35=1,IF($W35="","",$W35),"")</f>
        <v/>
      </c>
      <c r="D35" s="213" t="str">
        <f>IF($V35=2,IF($W35="","",$W35),"")</f>
        <v/>
      </c>
      <c r="E35" s="213" t="str">
        <f>IF($V35=3,IF($W35="","",$W35),"")</f>
        <v/>
      </c>
      <c r="F35" s="213" t="str">
        <f>IF($V35=4,IF($W35="","",$W35),"")</f>
        <v/>
      </c>
      <c r="G35" s="213" t="str">
        <f>IF($V35=5,IF($W35="","",$W35),"")</f>
        <v/>
      </c>
      <c r="H35" s="213" t="str">
        <f>IF($V35=6,IF($W35="","",$W35),"")</f>
        <v/>
      </c>
      <c r="I35" s="213"/>
      <c r="J35" s="213"/>
      <c r="K35" s="260"/>
      <c r="L35" s="262"/>
      <c r="M35" s="245"/>
      <c r="N35" s="252"/>
      <c r="O35" s="243"/>
      <c r="P35" s="243"/>
      <c r="Q35" s="198"/>
      <c r="R35" s="402"/>
      <c r="S35" s="403"/>
      <c r="T35" s="404"/>
      <c r="U35" s="306"/>
      <c r="V35" s="179"/>
      <c r="W35" s="176"/>
    </row>
    <row r="36" spans="2:23" s="138" customFormat="1" ht="27" customHeight="1">
      <c r="B36" s="212" t="str">
        <f t="shared" si="0"/>
        <v/>
      </c>
      <c r="C36" s="214" t="str">
        <f>IF($V36=1,IF($W36="","",$W36),"")</f>
        <v/>
      </c>
      <c r="D36" s="214" t="str">
        <f>IF($V36=2,IF($W36="","",$W36),"")</f>
        <v/>
      </c>
      <c r="E36" s="214" t="str">
        <f>IF($V36=3,IF($W36="","",$W36),"")</f>
        <v/>
      </c>
      <c r="F36" s="214" t="str">
        <f>IF($V36=4,IF($W36="","",$W36),"")</f>
        <v/>
      </c>
      <c r="G36" s="214" t="str">
        <f>IF($V36=5,IF($W36="","",$W36),"")</f>
        <v/>
      </c>
      <c r="H36" s="214" t="str">
        <f>IF($V36=6,IF($W36="","",$W36),"")</f>
        <v/>
      </c>
      <c r="I36" s="214"/>
      <c r="J36" s="214"/>
      <c r="K36" s="271" t="str">
        <f>+IF(X36="","",IF(INT(X36),INT(X36),"0"))</f>
        <v/>
      </c>
      <c r="L36" s="264" t="str">
        <f>+IF(X36="","",IF(X36-INT(X36),X36-INT(X36),""))</f>
        <v/>
      </c>
      <c r="M36" s="246"/>
      <c r="N36" s="271" t="str">
        <f>+IF(Y36="","",IF(INT(Y36),INT(Y36),"0"))</f>
        <v/>
      </c>
      <c r="O36" s="264" t="str">
        <f>+IF(Y36="","",IF(Y36-INT(Y36),Y36-INT(Y36),""))</f>
        <v/>
      </c>
      <c r="P36" s="247" t="str">
        <f>IF(AA36="","",IF(W35="共通仮設費",$V31,AA36))</f>
        <v/>
      </c>
      <c r="Q36" s="200" t="str">
        <f>IF(Z36="","",IF(Z36="共通仮設費","直接工事費",Z36))</f>
        <v/>
      </c>
      <c r="R36" s="405"/>
      <c r="S36" s="406"/>
      <c r="T36" s="407"/>
      <c r="U36" s="306"/>
      <c r="V36" s="179"/>
      <c r="W36" s="176"/>
    </row>
    <row r="37" spans="2:23" s="138" customFormat="1" ht="13.5" customHeight="1">
      <c r="B37" s="215" t="str">
        <f t="shared" si="0"/>
        <v/>
      </c>
      <c r="C37" s="216" t="str">
        <f t="shared" ref="C37:C58" si="1">IF($V37=1,IF($W37="","",$W37),"")</f>
        <v/>
      </c>
      <c r="D37" s="216" t="str">
        <f t="shared" ref="D37:D58" si="2">IF($V37=2,IF($W37="","",$W37),"")</f>
        <v/>
      </c>
      <c r="E37" s="216" t="str">
        <f t="shared" ref="E37:E58" si="3">IF($V37=3,IF($W37="","",$W37),"")</f>
        <v/>
      </c>
      <c r="F37" s="216" t="str">
        <f t="shared" ref="F37:F58" si="4">IF($V37=4,IF($W37="","",$W37),"")</f>
        <v/>
      </c>
      <c r="G37" s="216" t="str">
        <f t="shared" ref="G37:G58" si="5">IF($V37=5,IF($W37="","",$W37),"")</f>
        <v/>
      </c>
      <c r="H37" s="216" t="str">
        <f t="shared" ref="H37:H58" si="6">IF($V37=6,IF($W37="","",$W37),"")</f>
        <v/>
      </c>
      <c r="I37" s="216"/>
      <c r="J37" s="216"/>
      <c r="K37" s="261"/>
      <c r="L37" s="263"/>
      <c r="M37" s="248"/>
      <c r="N37" s="254"/>
      <c r="O37" s="251"/>
      <c r="P37" s="244"/>
      <c r="Q37" s="199"/>
      <c r="R37" s="417"/>
      <c r="S37" s="418"/>
      <c r="T37" s="419"/>
      <c r="U37" s="306"/>
      <c r="V37" s="179"/>
      <c r="W37" s="176"/>
    </row>
    <row r="38" spans="2:23" s="138" customFormat="1" ht="27" customHeight="1">
      <c r="B38" s="212" t="str">
        <f t="shared" si="0"/>
        <v/>
      </c>
      <c r="C38" s="214" t="str">
        <f t="shared" si="1"/>
        <v/>
      </c>
      <c r="D38" s="214" t="str">
        <f t="shared" si="2"/>
        <v/>
      </c>
      <c r="E38" s="214" t="str">
        <f t="shared" si="3"/>
        <v/>
      </c>
      <c r="F38" s="214" t="str">
        <f t="shared" si="4"/>
        <v/>
      </c>
      <c r="G38" s="214" t="str">
        <f t="shared" si="5"/>
        <v/>
      </c>
      <c r="H38" s="214" t="str">
        <f t="shared" si="6"/>
        <v/>
      </c>
      <c r="I38" s="214"/>
      <c r="J38" s="214"/>
      <c r="K38" s="271" t="str">
        <f>+IF(X38="","",IF(INT(X38),INT(X38),"0"))</f>
        <v/>
      </c>
      <c r="L38" s="264" t="str">
        <f>+IF(X38="","",IF(X38-INT(X38),X38-INT(X38),""))</f>
        <v/>
      </c>
      <c r="M38" s="246"/>
      <c r="N38" s="271" t="str">
        <f>+IF(Y38="","",IF(INT(Y38),INT(Y38),"0"))</f>
        <v/>
      </c>
      <c r="O38" s="264" t="str">
        <f>+IF(Y38="","",IF(Y38-INT(Y38),Y38-INT(Y38),""))</f>
        <v/>
      </c>
      <c r="P38" s="247" t="str">
        <f>IF(AA38="","",IF(W37="共通仮設費",$V31,AA38))</f>
        <v/>
      </c>
      <c r="Q38" s="200" t="str">
        <f>IF(Z38="","",IF(Z38="共通仮設費","直接工事費",Z38))</f>
        <v/>
      </c>
      <c r="R38" s="405"/>
      <c r="S38" s="406"/>
      <c r="T38" s="407"/>
      <c r="U38" s="306"/>
      <c r="V38" s="179"/>
      <c r="W38" s="176"/>
    </row>
    <row r="39" spans="2:23" s="138" customFormat="1" ht="13.5" customHeight="1">
      <c r="B39" s="215" t="str">
        <f t="shared" si="0"/>
        <v/>
      </c>
      <c r="C39" s="216" t="str">
        <f t="shared" si="1"/>
        <v/>
      </c>
      <c r="D39" s="216" t="str">
        <f t="shared" si="2"/>
        <v/>
      </c>
      <c r="E39" s="216" t="str">
        <f t="shared" si="3"/>
        <v/>
      </c>
      <c r="F39" s="216" t="str">
        <f t="shared" si="4"/>
        <v/>
      </c>
      <c r="G39" s="216" t="str">
        <f t="shared" si="5"/>
        <v/>
      </c>
      <c r="H39" s="216" t="str">
        <f t="shared" si="6"/>
        <v/>
      </c>
      <c r="I39" s="216"/>
      <c r="J39" s="216"/>
      <c r="K39" s="261"/>
      <c r="L39" s="263"/>
      <c r="M39" s="248"/>
      <c r="N39" s="254"/>
      <c r="O39" s="251"/>
      <c r="P39" s="244"/>
      <c r="Q39" s="199"/>
      <c r="R39" s="417"/>
      <c r="S39" s="418"/>
      <c r="T39" s="419"/>
      <c r="U39" s="306"/>
      <c r="V39" s="179"/>
      <c r="W39" s="176"/>
    </row>
    <row r="40" spans="2:23" s="138" customFormat="1" ht="27" customHeight="1">
      <c r="B40" s="212" t="str">
        <f t="shared" si="0"/>
        <v/>
      </c>
      <c r="C40" s="214" t="str">
        <f t="shared" si="1"/>
        <v/>
      </c>
      <c r="D40" s="214" t="str">
        <f t="shared" si="2"/>
        <v/>
      </c>
      <c r="E40" s="214" t="str">
        <f t="shared" si="3"/>
        <v/>
      </c>
      <c r="F40" s="214" t="str">
        <f t="shared" si="4"/>
        <v/>
      </c>
      <c r="G40" s="214" t="str">
        <f t="shared" si="5"/>
        <v/>
      </c>
      <c r="H40" s="214" t="str">
        <f t="shared" si="6"/>
        <v/>
      </c>
      <c r="I40" s="214"/>
      <c r="J40" s="214"/>
      <c r="K40" s="271" t="str">
        <f>+IF(X40="","",IF(INT(X40),INT(X40),"0"))</f>
        <v/>
      </c>
      <c r="L40" s="264" t="str">
        <f>+IF(X40="","",IF(X40-INT(X40),X40-INT(X40),""))</f>
        <v/>
      </c>
      <c r="M40" s="246"/>
      <c r="N40" s="271" t="str">
        <f>+IF(Y40="","",IF(INT(Y40),INT(Y40),"0"))</f>
        <v/>
      </c>
      <c r="O40" s="264" t="str">
        <f>+IF(Y40="","",IF(Y40-INT(Y40),Y40-INT(Y40),""))</f>
        <v/>
      </c>
      <c r="P40" s="247" t="str">
        <f>IF(AA40="","",IF(W39="共通仮設費",$V31,AA40))</f>
        <v/>
      </c>
      <c r="Q40" s="200" t="str">
        <f>IF(Z40="","",IF(Z40="共通仮設費","直接工事費",Z40))</f>
        <v/>
      </c>
      <c r="R40" s="405"/>
      <c r="S40" s="406"/>
      <c r="T40" s="407"/>
      <c r="U40" s="306"/>
      <c r="V40" s="179"/>
      <c r="W40" s="176"/>
    </row>
    <row r="41" spans="2:23" s="138" customFormat="1" ht="13.5" customHeight="1">
      <c r="B41" s="215" t="str">
        <f t="shared" si="0"/>
        <v/>
      </c>
      <c r="C41" s="213" t="str">
        <f t="shared" si="1"/>
        <v/>
      </c>
      <c r="D41" s="213" t="str">
        <f t="shared" si="2"/>
        <v/>
      </c>
      <c r="E41" s="213" t="str">
        <f t="shared" si="3"/>
        <v/>
      </c>
      <c r="F41" s="213" t="str">
        <f t="shared" si="4"/>
        <v/>
      </c>
      <c r="G41" s="213" t="str">
        <f t="shared" si="5"/>
        <v/>
      </c>
      <c r="H41" s="213" t="str">
        <f t="shared" si="6"/>
        <v/>
      </c>
      <c r="I41" s="213"/>
      <c r="J41" s="213"/>
      <c r="K41" s="261"/>
      <c r="L41" s="263"/>
      <c r="M41" s="245"/>
      <c r="N41" s="254"/>
      <c r="O41" s="251"/>
      <c r="P41" s="244"/>
      <c r="Q41" s="199"/>
      <c r="R41" s="417"/>
      <c r="S41" s="418"/>
      <c r="T41" s="419"/>
      <c r="U41" s="306"/>
      <c r="V41" s="179"/>
      <c r="W41" s="176"/>
    </row>
    <row r="42" spans="2:23" s="138" customFormat="1" ht="27" customHeight="1">
      <c r="B42" s="212" t="str">
        <f t="shared" si="0"/>
        <v/>
      </c>
      <c r="C42" s="213" t="str">
        <f t="shared" si="1"/>
        <v/>
      </c>
      <c r="D42" s="213" t="str">
        <f t="shared" si="2"/>
        <v/>
      </c>
      <c r="E42" s="213" t="str">
        <f t="shared" si="3"/>
        <v/>
      </c>
      <c r="F42" s="213" t="str">
        <f t="shared" si="4"/>
        <v/>
      </c>
      <c r="G42" s="213" t="str">
        <f t="shared" si="5"/>
        <v/>
      </c>
      <c r="H42" s="213" t="str">
        <f t="shared" si="6"/>
        <v/>
      </c>
      <c r="I42" s="213"/>
      <c r="J42" s="213"/>
      <c r="K42" s="271" t="str">
        <f>+IF(X42="","",IF(INT(X42),INT(X42),"0"))</f>
        <v/>
      </c>
      <c r="L42" s="264" t="str">
        <f>+IF(X42="","",IF(X42-INT(X42),X42-INT(X42),""))</f>
        <v/>
      </c>
      <c r="M42" s="249"/>
      <c r="N42" s="271" t="str">
        <f>+IF(Y42="","",IF(INT(Y42),INT(Y42),"0"))</f>
        <v/>
      </c>
      <c r="O42" s="264" t="str">
        <f>+IF(Y42="","",IF(Y42-INT(Y42),Y42-INT(Y42),""))</f>
        <v/>
      </c>
      <c r="P42" s="247" t="str">
        <f>IF(AA42="","",IF(W41="共通仮設費",$V31,AA42))</f>
        <v/>
      </c>
      <c r="Q42" s="200" t="str">
        <f>IF(Z42="","",IF(Z42="共通仮設費","直接工事費",Z42))</f>
        <v/>
      </c>
      <c r="R42" s="405"/>
      <c r="S42" s="406"/>
      <c r="T42" s="407"/>
      <c r="U42" s="306"/>
      <c r="V42" s="179"/>
      <c r="W42" s="176"/>
    </row>
    <row r="43" spans="2:23" s="138" customFormat="1" ht="13.5" customHeight="1">
      <c r="B43" s="215" t="str">
        <f t="shared" si="0"/>
        <v/>
      </c>
      <c r="C43" s="216" t="str">
        <f t="shared" si="1"/>
        <v/>
      </c>
      <c r="D43" s="216" t="str">
        <f t="shared" si="2"/>
        <v/>
      </c>
      <c r="E43" s="216" t="str">
        <f t="shared" si="3"/>
        <v/>
      </c>
      <c r="F43" s="216" t="str">
        <f t="shared" si="4"/>
        <v/>
      </c>
      <c r="G43" s="216" t="str">
        <f t="shared" si="5"/>
        <v/>
      </c>
      <c r="H43" s="216" t="str">
        <f t="shared" si="6"/>
        <v/>
      </c>
      <c r="I43" s="216"/>
      <c r="J43" s="216"/>
      <c r="K43" s="261"/>
      <c r="L43" s="263"/>
      <c r="M43" s="248"/>
      <c r="N43" s="254"/>
      <c r="O43" s="251"/>
      <c r="P43" s="244"/>
      <c r="Q43" s="199"/>
      <c r="R43" s="417"/>
      <c r="S43" s="418"/>
      <c r="T43" s="419"/>
      <c r="U43" s="306"/>
      <c r="V43" s="179"/>
      <c r="W43" s="176"/>
    </row>
    <row r="44" spans="2:23" s="138" customFormat="1" ht="27" customHeight="1">
      <c r="B44" s="212" t="str">
        <f t="shared" si="0"/>
        <v/>
      </c>
      <c r="C44" s="214" t="str">
        <f t="shared" si="1"/>
        <v/>
      </c>
      <c r="D44" s="214" t="str">
        <f t="shared" si="2"/>
        <v/>
      </c>
      <c r="E44" s="214" t="str">
        <f t="shared" si="3"/>
        <v/>
      </c>
      <c r="F44" s="214" t="str">
        <f t="shared" si="4"/>
        <v/>
      </c>
      <c r="G44" s="214" t="str">
        <f t="shared" si="5"/>
        <v/>
      </c>
      <c r="H44" s="214" t="str">
        <f t="shared" si="6"/>
        <v/>
      </c>
      <c r="I44" s="214"/>
      <c r="J44" s="214"/>
      <c r="K44" s="271" t="str">
        <f>+IF(X44="","",IF(INT(X44),INT(X44),"0"))</f>
        <v/>
      </c>
      <c r="L44" s="264" t="str">
        <f>+IF(X44="","",IF(X44-INT(X44),X44-INT(X44),""))</f>
        <v/>
      </c>
      <c r="M44" s="246"/>
      <c r="N44" s="271" t="str">
        <f>+IF(Y44="","",IF(INT(Y44),INT(Y44),"0"))</f>
        <v/>
      </c>
      <c r="O44" s="264" t="str">
        <f>+IF(Y44="","",IF(Y44-INT(Y44),Y44-INT(Y44),""))</f>
        <v/>
      </c>
      <c r="P44" s="247" t="str">
        <f>IF(AA44="","",IF(W43="共通仮設費",$V31,AA44))</f>
        <v/>
      </c>
      <c r="Q44" s="200" t="str">
        <f>IF(Z44="","",IF(Z44="共通仮設費","直接工事費",Z44))</f>
        <v/>
      </c>
      <c r="R44" s="405"/>
      <c r="S44" s="406"/>
      <c r="T44" s="407"/>
      <c r="U44" s="306"/>
      <c r="V44" s="179"/>
      <c r="W44" s="176"/>
    </row>
    <row r="45" spans="2:23" s="138" customFormat="1" ht="13.5" customHeight="1">
      <c r="B45" s="215" t="str">
        <f t="shared" si="0"/>
        <v/>
      </c>
      <c r="C45" s="213" t="str">
        <f t="shared" si="1"/>
        <v/>
      </c>
      <c r="D45" s="213" t="str">
        <f t="shared" si="2"/>
        <v/>
      </c>
      <c r="E45" s="213" t="str">
        <f t="shared" si="3"/>
        <v/>
      </c>
      <c r="F45" s="213" t="str">
        <f t="shared" si="4"/>
        <v/>
      </c>
      <c r="G45" s="213" t="str">
        <f t="shared" si="5"/>
        <v/>
      </c>
      <c r="H45" s="213" t="str">
        <f t="shared" si="6"/>
        <v/>
      </c>
      <c r="I45" s="213"/>
      <c r="J45" s="213"/>
      <c r="K45" s="261"/>
      <c r="L45" s="263"/>
      <c r="M45" s="245"/>
      <c r="N45" s="254"/>
      <c r="O45" s="251"/>
      <c r="P45" s="244"/>
      <c r="Q45" s="199"/>
      <c r="R45" s="417"/>
      <c r="S45" s="418"/>
      <c r="T45" s="419"/>
      <c r="U45" s="306"/>
      <c r="V45" s="179"/>
      <c r="W45" s="176"/>
    </row>
    <row r="46" spans="2:23" s="138" customFormat="1" ht="27" customHeight="1">
      <c r="B46" s="212" t="str">
        <f t="shared" si="0"/>
        <v/>
      </c>
      <c r="C46" s="213" t="str">
        <f t="shared" si="1"/>
        <v/>
      </c>
      <c r="D46" s="213" t="str">
        <f t="shared" si="2"/>
        <v/>
      </c>
      <c r="E46" s="213" t="str">
        <f t="shared" si="3"/>
        <v/>
      </c>
      <c r="F46" s="213" t="str">
        <f t="shared" si="4"/>
        <v/>
      </c>
      <c r="G46" s="213" t="str">
        <f t="shared" si="5"/>
        <v/>
      </c>
      <c r="H46" s="213" t="str">
        <f t="shared" si="6"/>
        <v/>
      </c>
      <c r="I46" s="213"/>
      <c r="J46" s="213"/>
      <c r="K46" s="271" t="str">
        <f>+IF(X46="","",IF(INT(X46),INT(X46),"0"))</f>
        <v/>
      </c>
      <c r="L46" s="264" t="str">
        <f>+IF(X46="","",IF(X46-INT(X46),X46-INT(X46),""))</f>
        <v/>
      </c>
      <c r="M46" s="249"/>
      <c r="N46" s="271" t="str">
        <f>+IF(Y46="","",IF(INT(Y46),INT(Y46),"0"))</f>
        <v/>
      </c>
      <c r="O46" s="264" t="str">
        <f>+IF(Y46="","",IF(Y46-INT(Y46),Y46-INT(Y46),""))</f>
        <v/>
      </c>
      <c r="P46" s="247" t="str">
        <f>IF(AA46="","",IF(W45="共通仮設費",$V31,AA46))</f>
        <v/>
      </c>
      <c r="Q46" s="200" t="str">
        <f>IF(Z46="","",IF(Z46="共通仮設費","直接工事費",Z46))</f>
        <v/>
      </c>
      <c r="R46" s="405"/>
      <c r="S46" s="406"/>
      <c r="T46" s="407"/>
      <c r="U46" s="306"/>
      <c r="V46" s="179"/>
      <c r="W46" s="176"/>
    </row>
    <row r="47" spans="2:23" s="138" customFormat="1" ht="13.5" customHeight="1">
      <c r="B47" s="215" t="str">
        <f t="shared" si="0"/>
        <v/>
      </c>
      <c r="C47" s="216" t="str">
        <f t="shared" si="1"/>
        <v/>
      </c>
      <c r="D47" s="216" t="str">
        <f t="shared" si="2"/>
        <v/>
      </c>
      <c r="E47" s="216" t="str">
        <f t="shared" si="3"/>
        <v/>
      </c>
      <c r="F47" s="216" t="str">
        <f t="shared" si="4"/>
        <v/>
      </c>
      <c r="G47" s="216" t="str">
        <f t="shared" si="5"/>
        <v/>
      </c>
      <c r="H47" s="216" t="str">
        <f t="shared" si="6"/>
        <v/>
      </c>
      <c r="I47" s="216"/>
      <c r="J47" s="216"/>
      <c r="K47" s="261"/>
      <c r="L47" s="263"/>
      <c r="M47" s="248"/>
      <c r="N47" s="254"/>
      <c r="O47" s="251"/>
      <c r="P47" s="244"/>
      <c r="Q47" s="199"/>
      <c r="R47" s="417"/>
      <c r="S47" s="418"/>
      <c r="T47" s="419"/>
      <c r="U47" s="306"/>
      <c r="V47" s="179"/>
      <c r="W47" s="176"/>
    </row>
    <row r="48" spans="2:23" s="138" customFormat="1" ht="27" customHeight="1">
      <c r="B48" s="212" t="str">
        <f t="shared" si="0"/>
        <v/>
      </c>
      <c r="C48" s="214" t="str">
        <f t="shared" si="1"/>
        <v/>
      </c>
      <c r="D48" s="214" t="str">
        <f t="shared" si="2"/>
        <v/>
      </c>
      <c r="E48" s="214" t="str">
        <f t="shared" si="3"/>
        <v/>
      </c>
      <c r="F48" s="214" t="str">
        <f t="shared" si="4"/>
        <v/>
      </c>
      <c r="G48" s="214" t="str">
        <f t="shared" si="5"/>
        <v/>
      </c>
      <c r="H48" s="214" t="str">
        <f t="shared" si="6"/>
        <v/>
      </c>
      <c r="I48" s="214"/>
      <c r="J48" s="214"/>
      <c r="K48" s="271" t="str">
        <f>+IF(X48="","",IF(INT(X48),INT(X48),"0"))</f>
        <v/>
      </c>
      <c r="L48" s="264" t="str">
        <f>+IF(X48="","",IF(X48-INT(X48),X48-INT(X48),""))</f>
        <v/>
      </c>
      <c r="M48" s="246"/>
      <c r="N48" s="271" t="str">
        <f>+IF(Y48="","",IF(INT(Y48),INT(Y48),"0"))</f>
        <v/>
      </c>
      <c r="O48" s="264" t="str">
        <f>+IF(Y48="","",IF(Y48-INT(Y48),Y48-INT(Y48),""))</f>
        <v/>
      </c>
      <c r="P48" s="247" t="str">
        <f>IF(AA48="","",IF(W47="共通仮設費",$V31,AA48))</f>
        <v/>
      </c>
      <c r="Q48" s="200" t="str">
        <f>IF(Z48="","",IF(Z48="共通仮設費","直接工事費",Z48))</f>
        <v/>
      </c>
      <c r="R48" s="405"/>
      <c r="S48" s="406"/>
      <c r="T48" s="407"/>
      <c r="U48" s="306"/>
      <c r="V48" s="179"/>
      <c r="W48" s="176"/>
    </row>
    <row r="49" spans="1:23" s="138" customFormat="1" ht="13.5" customHeight="1">
      <c r="B49" s="215" t="str">
        <f t="shared" si="0"/>
        <v/>
      </c>
      <c r="C49" s="213" t="str">
        <f t="shared" si="1"/>
        <v/>
      </c>
      <c r="D49" s="213" t="str">
        <f t="shared" si="2"/>
        <v/>
      </c>
      <c r="E49" s="213" t="str">
        <f t="shared" si="3"/>
        <v/>
      </c>
      <c r="F49" s="213" t="str">
        <f t="shared" si="4"/>
        <v/>
      </c>
      <c r="G49" s="213" t="str">
        <f t="shared" si="5"/>
        <v/>
      </c>
      <c r="H49" s="213" t="str">
        <f t="shared" si="6"/>
        <v/>
      </c>
      <c r="I49" s="213"/>
      <c r="J49" s="213"/>
      <c r="K49" s="261"/>
      <c r="L49" s="263"/>
      <c r="M49" s="245"/>
      <c r="N49" s="254"/>
      <c r="O49" s="251"/>
      <c r="P49" s="244"/>
      <c r="Q49" s="199"/>
      <c r="R49" s="417"/>
      <c r="S49" s="418"/>
      <c r="T49" s="419"/>
      <c r="U49" s="306"/>
      <c r="V49" s="179"/>
      <c r="W49" s="176"/>
    </row>
    <row r="50" spans="1:23" s="138" customFormat="1" ht="27" customHeight="1">
      <c r="B50" s="212" t="str">
        <f t="shared" si="0"/>
        <v/>
      </c>
      <c r="C50" s="213" t="str">
        <f t="shared" si="1"/>
        <v/>
      </c>
      <c r="D50" s="213" t="str">
        <f t="shared" si="2"/>
        <v/>
      </c>
      <c r="E50" s="213" t="str">
        <f t="shared" si="3"/>
        <v/>
      </c>
      <c r="F50" s="213" t="str">
        <f t="shared" si="4"/>
        <v/>
      </c>
      <c r="G50" s="213" t="str">
        <f t="shared" si="5"/>
        <v/>
      </c>
      <c r="H50" s="213" t="str">
        <f t="shared" si="6"/>
        <v/>
      </c>
      <c r="I50" s="213"/>
      <c r="J50" s="213"/>
      <c r="K50" s="271" t="str">
        <f>+IF(X50="","",IF(INT(X50),INT(X50),"0"))</f>
        <v/>
      </c>
      <c r="L50" s="264" t="str">
        <f>+IF(X50="","",IF(X50-INT(X50),X50-INT(X50),""))</f>
        <v/>
      </c>
      <c r="M50" s="249"/>
      <c r="N50" s="271" t="str">
        <f>+IF(Y50="","",IF(INT(Y50),INT(Y50),"0"))</f>
        <v/>
      </c>
      <c r="O50" s="264" t="str">
        <f>+IF(Y50="","",IF(Y50-INT(Y50),Y50-INT(Y50),""))</f>
        <v/>
      </c>
      <c r="P50" s="247" t="str">
        <f>IF(AA50="","",IF(W49="共通仮設費",$V31,AA50))</f>
        <v/>
      </c>
      <c r="Q50" s="200" t="str">
        <f>IF(Z50="","",IF(Z50="共通仮設費","直接工事費",Z50))</f>
        <v/>
      </c>
      <c r="R50" s="405"/>
      <c r="S50" s="406"/>
      <c r="T50" s="407"/>
      <c r="U50" s="306"/>
      <c r="V50" s="179"/>
      <c r="W50" s="176"/>
    </row>
    <row r="51" spans="1:23" s="138" customFormat="1" ht="13.5" customHeight="1">
      <c r="B51" s="215" t="str">
        <f t="shared" si="0"/>
        <v/>
      </c>
      <c r="C51" s="216" t="str">
        <f t="shared" si="1"/>
        <v/>
      </c>
      <c r="D51" s="216" t="str">
        <f t="shared" si="2"/>
        <v/>
      </c>
      <c r="E51" s="216" t="str">
        <f t="shared" si="3"/>
        <v/>
      </c>
      <c r="F51" s="216" t="str">
        <f t="shared" si="4"/>
        <v/>
      </c>
      <c r="G51" s="216" t="str">
        <f t="shared" si="5"/>
        <v/>
      </c>
      <c r="H51" s="216" t="str">
        <f t="shared" si="6"/>
        <v/>
      </c>
      <c r="I51" s="216"/>
      <c r="J51" s="216"/>
      <c r="K51" s="261"/>
      <c r="L51" s="263"/>
      <c r="M51" s="248"/>
      <c r="N51" s="254"/>
      <c r="O51" s="251"/>
      <c r="P51" s="244"/>
      <c r="Q51" s="199"/>
      <c r="R51" s="417"/>
      <c r="S51" s="418"/>
      <c r="T51" s="419"/>
      <c r="U51" s="306"/>
      <c r="V51" s="179"/>
      <c r="W51" s="176"/>
    </row>
    <row r="52" spans="1:23" s="138" customFormat="1" ht="27" customHeight="1">
      <c r="B52" s="212" t="str">
        <f t="shared" si="0"/>
        <v/>
      </c>
      <c r="C52" s="214" t="str">
        <f t="shared" si="1"/>
        <v/>
      </c>
      <c r="D52" s="214" t="str">
        <f t="shared" si="2"/>
        <v/>
      </c>
      <c r="E52" s="214" t="str">
        <f t="shared" si="3"/>
        <v/>
      </c>
      <c r="F52" s="214" t="str">
        <f t="shared" si="4"/>
        <v/>
      </c>
      <c r="G52" s="214" t="str">
        <f t="shared" si="5"/>
        <v/>
      </c>
      <c r="H52" s="214" t="str">
        <f t="shared" si="6"/>
        <v/>
      </c>
      <c r="I52" s="214"/>
      <c r="J52" s="214"/>
      <c r="K52" s="271" t="str">
        <f>+IF(X52="","",IF(INT(X52),INT(X52),"0"))</f>
        <v/>
      </c>
      <c r="L52" s="264" t="str">
        <f>+IF(X52="","",IF(X52-INT(X52),X52-INT(X52),""))</f>
        <v/>
      </c>
      <c r="M52" s="246"/>
      <c r="N52" s="271" t="str">
        <f>+IF(Y52="","",IF(INT(Y52),INT(Y52),"0"))</f>
        <v/>
      </c>
      <c r="O52" s="264" t="str">
        <f>+IF(Y52="","",IF(Y52-INT(Y52),Y52-INT(Y52),""))</f>
        <v/>
      </c>
      <c r="P52" s="247" t="str">
        <f>IF(AA52="","",IF(W51="共通仮設費",$V31,AA52))</f>
        <v/>
      </c>
      <c r="Q52" s="200" t="str">
        <f>IF(Z52="","",IF(Z52="共通仮設費","直接工事費",Z52))</f>
        <v/>
      </c>
      <c r="R52" s="405"/>
      <c r="S52" s="406"/>
      <c r="T52" s="407"/>
      <c r="U52" s="306"/>
      <c r="V52" s="179"/>
      <c r="W52" s="176"/>
    </row>
    <row r="53" spans="1:23" s="138" customFormat="1" ht="13.5" customHeight="1">
      <c r="B53" s="215" t="str">
        <f t="shared" si="0"/>
        <v/>
      </c>
      <c r="C53" s="213" t="str">
        <f t="shared" si="1"/>
        <v/>
      </c>
      <c r="D53" s="213" t="str">
        <f t="shared" si="2"/>
        <v/>
      </c>
      <c r="E53" s="213" t="str">
        <f t="shared" si="3"/>
        <v/>
      </c>
      <c r="F53" s="213" t="str">
        <f t="shared" si="4"/>
        <v/>
      </c>
      <c r="G53" s="213" t="str">
        <f t="shared" si="5"/>
        <v/>
      </c>
      <c r="H53" s="213" t="str">
        <f t="shared" si="6"/>
        <v/>
      </c>
      <c r="I53" s="213"/>
      <c r="J53" s="213"/>
      <c r="K53" s="261"/>
      <c r="L53" s="263"/>
      <c r="M53" s="245"/>
      <c r="N53" s="254"/>
      <c r="O53" s="251"/>
      <c r="P53" s="244"/>
      <c r="Q53" s="199"/>
      <c r="R53" s="417"/>
      <c r="S53" s="418"/>
      <c r="T53" s="419"/>
      <c r="U53" s="306"/>
      <c r="V53" s="179"/>
      <c r="W53" s="176"/>
    </row>
    <row r="54" spans="1:23" s="138" customFormat="1" ht="27" customHeight="1">
      <c r="B54" s="212" t="str">
        <f t="shared" si="0"/>
        <v/>
      </c>
      <c r="C54" s="213" t="str">
        <f t="shared" si="1"/>
        <v/>
      </c>
      <c r="D54" s="213" t="str">
        <f t="shared" si="2"/>
        <v/>
      </c>
      <c r="E54" s="213" t="str">
        <f t="shared" si="3"/>
        <v/>
      </c>
      <c r="F54" s="213" t="str">
        <f t="shared" si="4"/>
        <v/>
      </c>
      <c r="G54" s="213" t="str">
        <f t="shared" si="5"/>
        <v/>
      </c>
      <c r="H54" s="213" t="str">
        <f t="shared" si="6"/>
        <v/>
      </c>
      <c r="I54" s="213"/>
      <c r="J54" s="213"/>
      <c r="K54" s="271" t="str">
        <f>+IF(X54="","",IF(INT(X54),INT(X54),"0"))</f>
        <v/>
      </c>
      <c r="L54" s="264" t="str">
        <f>+IF(X54="","",IF(X54-INT(X54),X54-INT(X54),""))</f>
        <v/>
      </c>
      <c r="M54" s="249"/>
      <c r="N54" s="271" t="str">
        <f>+IF(Y54="","",IF(INT(Y54),INT(Y54),"0"))</f>
        <v/>
      </c>
      <c r="O54" s="264" t="str">
        <f>+IF(Y54="","",IF(Y54-INT(Y54),Y54-INT(Y54),""))</f>
        <v/>
      </c>
      <c r="P54" s="247" t="str">
        <f>IF(AA54="","",IF(W53="共通仮設費",$V31,AA54))</f>
        <v/>
      </c>
      <c r="Q54" s="200" t="str">
        <f>IF(Z54="","",IF(Z54="共通仮設費","直接工事費",Z54))</f>
        <v/>
      </c>
      <c r="R54" s="405"/>
      <c r="S54" s="406"/>
      <c r="T54" s="407"/>
      <c r="U54" s="306"/>
      <c r="V54" s="179"/>
      <c r="W54" s="176"/>
    </row>
    <row r="55" spans="1:23" s="138" customFormat="1" ht="13.5" customHeight="1">
      <c r="B55" s="215" t="str">
        <f t="shared" si="0"/>
        <v/>
      </c>
      <c r="C55" s="216" t="str">
        <f t="shared" si="1"/>
        <v/>
      </c>
      <c r="D55" s="216" t="str">
        <f t="shared" si="2"/>
        <v/>
      </c>
      <c r="E55" s="216" t="str">
        <f t="shared" si="3"/>
        <v/>
      </c>
      <c r="F55" s="216" t="str">
        <f t="shared" si="4"/>
        <v/>
      </c>
      <c r="G55" s="216" t="str">
        <f t="shared" si="5"/>
        <v/>
      </c>
      <c r="H55" s="216" t="str">
        <f t="shared" si="6"/>
        <v/>
      </c>
      <c r="I55" s="216"/>
      <c r="J55" s="216"/>
      <c r="K55" s="261"/>
      <c r="L55" s="263"/>
      <c r="M55" s="248"/>
      <c r="N55" s="254"/>
      <c r="O55" s="251"/>
      <c r="P55" s="244"/>
      <c r="Q55" s="199"/>
      <c r="R55" s="417"/>
      <c r="S55" s="418"/>
      <c r="T55" s="419"/>
      <c r="U55" s="306"/>
      <c r="V55" s="179"/>
      <c r="W55" s="176"/>
    </row>
    <row r="56" spans="1:23" s="138" customFormat="1" ht="27" customHeight="1">
      <c r="B56" s="212" t="str">
        <f t="shared" si="0"/>
        <v/>
      </c>
      <c r="C56" s="214" t="str">
        <f t="shared" si="1"/>
        <v/>
      </c>
      <c r="D56" s="214" t="str">
        <f t="shared" si="2"/>
        <v/>
      </c>
      <c r="E56" s="214" t="str">
        <f t="shared" si="3"/>
        <v/>
      </c>
      <c r="F56" s="214" t="str">
        <f t="shared" si="4"/>
        <v/>
      </c>
      <c r="G56" s="214" t="str">
        <f t="shared" si="5"/>
        <v/>
      </c>
      <c r="H56" s="214" t="str">
        <f t="shared" si="6"/>
        <v/>
      </c>
      <c r="I56" s="214"/>
      <c r="J56" s="214"/>
      <c r="K56" s="271" t="str">
        <f>+IF(X56="","",IF(INT(X56),INT(X56),"0"))</f>
        <v/>
      </c>
      <c r="L56" s="264" t="str">
        <f>+IF(X56="","",IF(X56-INT(X56),X56-INT(X56),""))</f>
        <v/>
      </c>
      <c r="M56" s="246"/>
      <c r="N56" s="271" t="str">
        <f>+IF(Y56="","",IF(INT(Y56),INT(Y56),"0"))</f>
        <v/>
      </c>
      <c r="O56" s="264" t="str">
        <f>+IF(Y56="","",IF(Y56-INT(Y56),Y56-INT(Y56),""))</f>
        <v/>
      </c>
      <c r="P56" s="247" t="str">
        <f>IF(AA56="","",IF(W55="共通仮設費",$V31,AA56))</f>
        <v/>
      </c>
      <c r="Q56" s="200" t="str">
        <f>IF(Z56="","",IF(Z56="共通仮設費","直接工事費",Z56))</f>
        <v/>
      </c>
      <c r="R56" s="405"/>
      <c r="S56" s="406"/>
      <c r="T56" s="407"/>
      <c r="U56" s="306"/>
      <c r="V56" s="179"/>
      <c r="W56" s="176"/>
    </row>
    <row r="57" spans="1:23" s="138" customFormat="1" ht="13.5" customHeight="1">
      <c r="B57" s="215" t="str">
        <f t="shared" si="0"/>
        <v/>
      </c>
      <c r="C57" s="213" t="str">
        <f t="shared" si="1"/>
        <v/>
      </c>
      <c r="D57" s="213" t="str">
        <f t="shared" si="2"/>
        <v/>
      </c>
      <c r="E57" s="213" t="str">
        <f t="shared" si="3"/>
        <v/>
      </c>
      <c r="F57" s="213" t="str">
        <f t="shared" si="4"/>
        <v/>
      </c>
      <c r="G57" s="213" t="str">
        <f t="shared" si="5"/>
        <v/>
      </c>
      <c r="H57" s="213" t="str">
        <f t="shared" si="6"/>
        <v/>
      </c>
      <c r="I57" s="213"/>
      <c r="J57" s="213"/>
      <c r="K57" s="261"/>
      <c r="L57" s="263"/>
      <c r="M57" s="245"/>
      <c r="N57" s="254"/>
      <c r="O57" s="251"/>
      <c r="P57" s="244"/>
      <c r="Q57" s="199"/>
      <c r="R57" s="417"/>
      <c r="S57" s="418"/>
      <c r="T57" s="419"/>
      <c r="U57" s="306"/>
      <c r="V57" s="179"/>
      <c r="W57" s="176"/>
    </row>
    <row r="58" spans="1:23" s="138" customFormat="1" ht="27" customHeight="1" thickBot="1">
      <c r="B58" s="217" t="str">
        <f t="shared" si="0"/>
        <v/>
      </c>
      <c r="C58" s="218" t="str">
        <f t="shared" si="1"/>
        <v/>
      </c>
      <c r="D58" s="218" t="str">
        <f t="shared" si="2"/>
        <v/>
      </c>
      <c r="E58" s="218" t="str">
        <f t="shared" si="3"/>
        <v/>
      </c>
      <c r="F58" s="218" t="str">
        <f t="shared" si="4"/>
        <v/>
      </c>
      <c r="G58" s="218" t="str">
        <f t="shared" si="5"/>
        <v/>
      </c>
      <c r="H58" s="218" t="str">
        <f t="shared" si="6"/>
        <v/>
      </c>
      <c r="I58" s="218"/>
      <c r="J58" s="218"/>
      <c r="K58" s="272" t="str">
        <f>+IF(X58="","",IF(INT(X58),INT(X58),"0"))</f>
        <v/>
      </c>
      <c r="L58" s="265" t="str">
        <f>+IF(X58="","",IF(X58-INT(X58),X58-INT(X58),""))</f>
        <v/>
      </c>
      <c r="M58" s="250"/>
      <c r="N58" s="272" t="str">
        <f>+IF(Y58="","",IF(INT(Y58),INT(Y58),"0"))</f>
        <v/>
      </c>
      <c r="O58" s="265" t="str">
        <f>+IF(Y58="","",IF(Y58-INT(Y58),Y58-INT(Y58),""))</f>
        <v/>
      </c>
      <c r="P58" s="326" t="str">
        <f>IF(AA58="","",IF(W57="共通仮設費",$V31,AA58))</f>
        <v/>
      </c>
      <c r="Q58" s="167" t="str">
        <f>IF(Z58="","",IF(Z58="共通仮設費","直接工事費",Z58))</f>
        <v/>
      </c>
      <c r="R58" s="384"/>
      <c r="S58" s="385"/>
      <c r="T58" s="386"/>
      <c r="U58" s="306"/>
      <c r="V58" s="179"/>
      <c r="W58" s="176"/>
    </row>
    <row r="59" spans="1:23" s="138" customFormat="1" ht="10.5" customHeight="1">
      <c r="B59" s="151"/>
      <c r="C59" s="151"/>
      <c r="D59" s="151"/>
      <c r="E59" s="151"/>
      <c r="F59" s="151"/>
      <c r="G59" s="151"/>
      <c r="H59" s="151"/>
      <c r="I59" s="151"/>
      <c r="J59" s="151"/>
      <c r="K59" s="152"/>
      <c r="L59" s="152"/>
      <c r="M59" s="300">
        <v>1</v>
      </c>
      <c r="N59" s="153"/>
      <c r="O59" s="153"/>
      <c r="P59" s="153"/>
      <c r="Q59" s="153"/>
      <c r="R59" s="153"/>
      <c r="S59" s="153"/>
      <c r="T59" s="153"/>
      <c r="U59" s="307"/>
      <c r="V59" s="179">
        <f>ROW()</f>
        <v>59</v>
      </c>
      <c r="W59" s="176"/>
    </row>
    <row r="60" spans="1:23" s="138" customFormat="1" ht="15.75" customHeight="1">
      <c r="B60" s="151"/>
      <c r="C60" s="151"/>
      <c r="D60" s="151"/>
      <c r="E60" s="151"/>
      <c r="F60" s="151"/>
      <c r="G60" s="151"/>
      <c r="H60" s="151"/>
      <c r="I60" s="151"/>
      <c r="J60" s="151"/>
      <c r="K60" s="152"/>
      <c r="L60" s="152"/>
      <c r="M60" s="153"/>
      <c r="N60" s="153"/>
      <c r="O60" s="153"/>
      <c r="P60" s="153"/>
      <c r="Q60" s="153"/>
      <c r="R60" s="153"/>
      <c r="S60" s="153"/>
      <c r="T60" s="153"/>
      <c r="U60" s="307"/>
      <c r="V60" s="179"/>
      <c r="W60" s="176"/>
    </row>
    <row r="61" spans="1:23" customFormat="1" ht="11.25" customHeight="1" thickBot="1">
      <c r="A61" s="298"/>
      <c r="U61" s="301"/>
      <c r="V61" s="177"/>
      <c r="W61" s="174"/>
    </row>
    <row r="62" spans="1:23" ht="33.75" customHeight="1" thickBot="1">
      <c r="B62" s="399" t="s">
        <v>287</v>
      </c>
      <c r="C62" s="400"/>
      <c r="D62" s="400"/>
      <c r="E62" s="400"/>
      <c r="F62" s="401"/>
      <c r="G62" s="147" t="s">
        <v>335</v>
      </c>
      <c r="H62" s="147"/>
      <c r="I62" s="148"/>
      <c r="J62" s="148"/>
      <c r="K62" s="149"/>
      <c r="L62" s="149"/>
      <c r="M62" s="149"/>
      <c r="N62" s="148"/>
      <c r="O62" s="148"/>
      <c r="P62" s="148"/>
      <c r="Q62" s="148"/>
      <c r="R62" s="148"/>
      <c r="S62" s="148"/>
      <c r="T62" s="150"/>
    </row>
    <row r="63" spans="1:23" ht="23.25" customHeight="1" thickBot="1"/>
    <row r="64" spans="1:23" s="138" customFormat="1" ht="23.25" customHeight="1" thickBot="1">
      <c r="B64" s="380" t="s">
        <v>283</v>
      </c>
      <c r="C64" s="381"/>
      <c r="D64" s="381"/>
      <c r="E64" s="381"/>
      <c r="F64" s="381"/>
      <c r="G64" s="381"/>
      <c r="H64" s="381"/>
      <c r="I64" s="382"/>
      <c r="J64" s="383"/>
      <c r="K64" s="412" t="s">
        <v>284</v>
      </c>
      <c r="L64" s="413"/>
      <c r="M64" s="219" t="s">
        <v>285</v>
      </c>
      <c r="N64" s="412" t="s">
        <v>187</v>
      </c>
      <c r="O64" s="383"/>
      <c r="P64" s="219" t="s">
        <v>188</v>
      </c>
      <c r="Q64" s="408" t="s">
        <v>286</v>
      </c>
      <c r="R64" s="381"/>
      <c r="S64" s="381"/>
      <c r="T64" s="409"/>
      <c r="U64" s="307"/>
      <c r="V64" s="179"/>
      <c r="W64" s="176"/>
    </row>
    <row r="65" spans="2:23" s="138" customFormat="1" ht="13.5" customHeight="1">
      <c r="B65" s="215" t="str">
        <f t="shared" ref="B65:B88" si="7">IF(AND($V65=0,$W65="共通仮設費"),"直接工事費",IF(AND($V65=0,$W65="工事合計"),"工事費計",IF(AND($V65=0,$W65="契約保証費"),"契約保証費計",IF($V65=0,IF($W65="","",$W65),""))))</f>
        <v/>
      </c>
      <c r="C65" s="224" t="str">
        <f t="shared" ref="C65:C88" si="8">IF($V65=1,IF($W65="","",$W65),"")</f>
        <v/>
      </c>
      <c r="D65" s="224" t="str">
        <f t="shared" ref="D65:D88" si="9">IF($V65=2,IF($W65="","",$W65),"")</f>
        <v/>
      </c>
      <c r="E65" s="224" t="str">
        <f t="shared" ref="E65:E88" si="10">IF($V65=3,IF($W65="","",$W65),"")</f>
        <v/>
      </c>
      <c r="F65" s="224" t="str">
        <f t="shared" ref="F65:F88" si="11">IF($V65=4,IF($W65="","",$W65),"")</f>
        <v/>
      </c>
      <c r="G65" s="224" t="str">
        <f t="shared" ref="G65:G88" si="12">IF($V65=5,IF($W65="","",$W65),"")</f>
        <v/>
      </c>
      <c r="H65" s="224" t="str">
        <f t="shared" ref="H65:H88" si="13">IF($V65=6,IF($W65="","",$W65),"")</f>
        <v/>
      </c>
      <c r="I65" s="224"/>
      <c r="J65" s="224"/>
      <c r="K65" s="269"/>
      <c r="L65" s="270"/>
      <c r="M65" s="296"/>
      <c r="N65" s="255"/>
      <c r="O65" s="257"/>
      <c r="P65" s="296"/>
      <c r="Q65" s="166"/>
      <c r="R65" s="402"/>
      <c r="S65" s="403"/>
      <c r="T65" s="404"/>
      <c r="U65" s="307"/>
      <c r="V65" s="179"/>
      <c r="W65" s="176"/>
    </row>
    <row r="66" spans="2:23" s="138" customFormat="1" ht="27" customHeight="1">
      <c r="B66" s="212" t="str">
        <f t="shared" si="7"/>
        <v/>
      </c>
      <c r="C66" s="225" t="str">
        <f t="shared" si="8"/>
        <v/>
      </c>
      <c r="D66" s="225" t="str">
        <f t="shared" si="9"/>
        <v/>
      </c>
      <c r="E66" s="225" t="str">
        <f t="shared" si="10"/>
        <v/>
      </c>
      <c r="F66" s="225" t="str">
        <f t="shared" si="11"/>
        <v/>
      </c>
      <c r="G66" s="225" t="str">
        <f t="shared" si="12"/>
        <v/>
      </c>
      <c r="H66" s="227" t="str">
        <f t="shared" si="13"/>
        <v/>
      </c>
      <c r="I66" s="227"/>
      <c r="J66" s="227"/>
      <c r="K66" s="271" t="str">
        <f>+IF(X66="","",IF(INT(X66),INT(X66),"0"))</f>
        <v/>
      </c>
      <c r="L66" s="264" t="str">
        <f>+IF(X66="","",IF(X66-INT(X66),X66-INT(X66),""))</f>
        <v/>
      </c>
      <c r="M66" s="297"/>
      <c r="N66" s="273" t="str">
        <f>+IF(Y66="","",IF(INT(Y66),INT(Y66),"0"))</f>
        <v/>
      </c>
      <c r="O66" s="266" t="str">
        <f>+IF(Y66="","",IF(Y66-INT(Y66),Y66-INT(Y66),""))</f>
        <v/>
      </c>
      <c r="P66" s="247" t="str">
        <f>IF(AA66="","",IF(W65="共通仮設費",$V61,AA66))</f>
        <v/>
      </c>
      <c r="Q66" s="200" t="str">
        <f>IF(Z66="","",IF(Z66="共通仮設費","直接工事費",Z66))</f>
        <v/>
      </c>
      <c r="R66" s="416"/>
      <c r="S66" s="415"/>
      <c r="T66" s="396"/>
      <c r="U66" s="307"/>
      <c r="V66" s="179"/>
      <c r="W66" s="176"/>
    </row>
    <row r="67" spans="2:23" s="138" customFormat="1" ht="13.5" customHeight="1">
      <c r="B67" s="215" t="str">
        <f t="shared" si="7"/>
        <v/>
      </c>
      <c r="C67" s="226" t="str">
        <f t="shared" si="8"/>
        <v/>
      </c>
      <c r="D67" s="226" t="str">
        <f t="shared" si="9"/>
        <v/>
      </c>
      <c r="E67" s="226" t="str">
        <f t="shared" si="10"/>
        <v/>
      </c>
      <c r="F67" s="226" t="str">
        <f t="shared" si="11"/>
        <v/>
      </c>
      <c r="G67" s="226" t="str">
        <f t="shared" si="12"/>
        <v/>
      </c>
      <c r="H67" s="228" t="str">
        <f t="shared" si="13"/>
        <v/>
      </c>
      <c r="I67" s="228"/>
      <c r="J67" s="228"/>
      <c r="K67" s="267"/>
      <c r="L67" s="268"/>
      <c r="M67" s="248"/>
      <c r="N67" s="253" t="str">
        <f>+IF(Y67="","",IF(INT(Y67),INT(Y67),"0"))</f>
        <v/>
      </c>
      <c r="O67" s="258"/>
      <c r="P67" s="244"/>
      <c r="Q67" s="199"/>
      <c r="R67" s="417"/>
      <c r="S67" s="418"/>
      <c r="T67" s="419"/>
      <c r="U67" s="307"/>
      <c r="V67" s="179"/>
      <c r="W67" s="176"/>
    </row>
    <row r="68" spans="2:23" s="138" customFormat="1" ht="27" customHeight="1">
      <c r="B68" s="212" t="str">
        <f t="shared" si="7"/>
        <v/>
      </c>
      <c r="C68" s="227" t="str">
        <f t="shared" si="8"/>
        <v/>
      </c>
      <c r="D68" s="227" t="str">
        <f t="shared" si="9"/>
        <v/>
      </c>
      <c r="E68" s="227" t="str">
        <f t="shared" si="10"/>
        <v/>
      </c>
      <c r="F68" s="227" t="str">
        <f t="shared" si="11"/>
        <v/>
      </c>
      <c r="G68" s="227" t="str">
        <f t="shared" si="12"/>
        <v/>
      </c>
      <c r="H68" s="227" t="str">
        <f t="shared" si="13"/>
        <v/>
      </c>
      <c r="I68" s="225"/>
      <c r="J68" s="225"/>
      <c r="K68" s="271" t="str">
        <f>+IF(X68="","",IF(INT(X68),INT(X68),"0"))</f>
        <v/>
      </c>
      <c r="L68" s="264" t="str">
        <f>+IF(X68="","",IF(X68-INT(X68),X68-INT(X68),""))</f>
        <v/>
      </c>
      <c r="M68" s="246"/>
      <c r="N68" s="273" t="str">
        <f>+IF(Y68="","",IF(INT(Y68),INT(Y68),"0"))</f>
        <v/>
      </c>
      <c r="O68" s="264" t="str">
        <f>+IF(Y68="","",IF(Y68-INT(Y68),Y68-INT(Y68),""))</f>
        <v/>
      </c>
      <c r="P68" s="247" t="str">
        <f>IF(AA68="","",IF(W67="共通仮設費",$V61,AA68))</f>
        <v/>
      </c>
      <c r="Q68" s="200" t="str">
        <f>IF(Z68="","",IF(Z68="共通仮設費","直接工事費",Z68))</f>
        <v/>
      </c>
      <c r="R68" s="405"/>
      <c r="S68" s="406"/>
      <c r="T68" s="407"/>
      <c r="U68" s="307"/>
      <c r="V68" s="179"/>
      <c r="W68" s="176"/>
    </row>
    <row r="69" spans="2:23" s="138" customFormat="1" ht="13.5" customHeight="1">
      <c r="B69" s="215" t="str">
        <f t="shared" si="7"/>
        <v/>
      </c>
      <c r="C69" s="226" t="str">
        <f t="shared" si="8"/>
        <v/>
      </c>
      <c r="D69" s="226" t="str">
        <f t="shared" si="9"/>
        <v/>
      </c>
      <c r="E69" s="226" t="str">
        <f t="shared" si="10"/>
        <v/>
      </c>
      <c r="F69" s="226" t="str">
        <f t="shared" si="11"/>
        <v/>
      </c>
      <c r="G69" s="226" t="str">
        <f t="shared" si="12"/>
        <v/>
      </c>
      <c r="H69" s="226" t="str">
        <f t="shared" si="13"/>
        <v/>
      </c>
      <c r="I69" s="226"/>
      <c r="J69" s="226"/>
      <c r="K69" s="267"/>
      <c r="L69" s="268"/>
      <c r="M69" s="245"/>
      <c r="N69" s="253" t="str">
        <f>+IF(Y69="","",IF(INT(Y69),INT(Y69),"0"))</f>
        <v/>
      </c>
      <c r="O69" s="259"/>
      <c r="P69" s="243"/>
      <c r="Q69" s="198"/>
      <c r="R69" s="414"/>
      <c r="S69" s="415"/>
      <c r="T69" s="396"/>
      <c r="U69" s="307"/>
      <c r="V69" s="179"/>
      <c r="W69" s="176"/>
    </row>
    <row r="70" spans="2:23" s="138" customFormat="1" ht="27" customHeight="1">
      <c r="B70" s="212" t="str">
        <f t="shared" si="7"/>
        <v/>
      </c>
      <c r="C70" s="227" t="str">
        <f t="shared" si="8"/>
        <v/>
      </c>
      <c r="D70" s="227" t="str">
        <f t="shared" si="9"/>
        <v/>
      </c>
      <c r="E70" s="227" t="str">
        <f t="shared" si="10"/>
        <v/>
      </c>
      <c r="F70" s="227" t="str">
        <f t="shared" si="11"/>
        <v/>
      </c>
      <c r="G70" s="227" t="str">
        <f t="shared" si="12"/>
        <v/>
      </c>
      <c r="H70" s="227" t="str">
        <f t="shared" si="13"/>
        <v/>
      </c>
      <c r="I70" s="227"/>
      <c r="J70" s="227"/>
      <c r="K70" s="271" t="str">
        <f>+IF(X70="","",IF(INT(X70),INT(X70),"0"))</f>
        <v/>
      </c>
      <c r="L70" s="266" t="str">
        <f>+IF(X70="","",IF(X70-INT(X70),X70-INT(X70),""))</f>
        <v/>
      </c>
      <c r="M70" s="249"/>
      <c r="N70" s="273" t="str">
        <f>+IF(Y70="","",IF(INT(Y70),INT(Y70),"0"))</f>
        <v/>
      </c>
      <c r="O70" s="264" t="str">
        <f>+IF(Y70="","",IF(Y70-INT(Y70),Y70-INT(Y70),""))</f>
        <v/>
      </c>
      <c r="P70" s="247" t="str">
        <f>IF(AA70="","",IF(W69="共通仮設費",$V61,AA70))</f>
        <v/>
      </c>
      <c r="Q70" s="200" t="str">
        <f>IF(Z70="","",IF(Z70="共通仮設費","直接工事費",Z70))</f>
        <v/>
      </c>
      <c r="R70" s="416"/>
      <c r="S70" s="415"/>
      <c r="T70" s="396"/>
      <c r="U70" s="307"/>
      <c r="V70" s="179"/>
      <c r="W70" s="176"/>
    </row>
    <row r="71" spans="2:23" s="138" customFormat="1" ht="13.5" customHeight="1">
      <c r="B71" s="215" t="str">
        <f t="shared" si="7"/>
        <v/>
      </c>
      <c r="C71" s="228" t="str">
        <f t="shared" si="8"/>
        <v/>
      </c>
      <c r="D71" s="228" t="str">
        <f t="shared" si="9"/>
        <v/>
      </c>
      <c r="E71" s="228" t="str">
        <f t="shared" si="10"/>
        <v/>
      </c>
      <c r="F71" s="228" t="str">
        <f t="shared" si="11"/>
        <v/>
      </c>
      <c r="G71" s="228" t="str">
        <f t="shared" si="12"/>
        <v/>
      </c>
      <c r="H71" s="228" t="str">
        <f t="shared" si="13"/>
        <v/>
      </c>
      <c r="I71" s="228"/>
      <c r="J71" s="228"/>
      <c r="K71" s="267"/>
      <c r="L71" s="268"/>
      <c r="M71" s="248"/>
      <c r="N71" s="256"/>
      <c r="O71" s="259"/>
      <c r="P71" s="244"/>
      <c r="Q71" s="199"/>
      <c r="R71" s="417"/>
      <c r="S71" s="418"/>
      <c r="T71" s="419"/>
      <c r="U71" s="307"/>
      <c r="V71" s="179"/>
      <c r="W71" s="176"/>
    </row>
    <row r="72" spans="2:23" s="138" customFormat="1" ht="27" customHeight="1">
      <c r="B72" s="212" t="str">
        <f t="shared" si="7"/>
        <v/>
      </c>
      <c r="C72" s="225" t="str">
        <f t="shared" si="8"/>
        <v/>
      </c>
      <c r="D72" s="225" t="str">
        <f t="shared" si="9"/>
        <v/>
      </c>
      <c r="E72" s="225" t="str">
        <f t="shared" si="10"/>
        <v/>
      </c>
      <c r="F72" s="225" t="str">
        <f t="shared" si="11"/>
        <v/>
      </c>
      <c r="G72" s="225" t="str">
        <f t="shared" si="12"/>
        <v/>
      </c>
      <c r="H72" s="225" t="str">
        <f t="shared" si="13"/>
        <v/>
      </c>
      <c r="I72" s="225"/>
      <c r="J72" s="225"/>
      <c r="K72" s="271" t="str">
        <f>+IF(X72="","",IF(INT(X72),INT(X72),"0"))</f>
        <v/>
      </c>
      <c r="L72" s="266" t="str">
        <f>+IF(X72="","",IF(X72-INT(X72),X72-INT(X72),""))</f>
        <v/>
      </c>
      <c r="M72" s="246"/>
      <c r="N72" s="273" t="str">
        <f>+IF(Y72="","",IF(INT(Y72),INT(Y72),"0"))</f>
        <v/>
      </c>
      <c r="O72" s="264" t="str">
        <f>+IF(Y72="","",IF(Y72-INT(Y72),Y72-INT(Y72),""))</f>
        <v/>
      </c>
      <c r="P72" s="247" t="str">
        <f>IF(AA72="","",IF(W71="共通仮設費",$V61,AA72))</f>
        <v/>
      </c>
      <c r="Q72" s="200" t="str">
        <f>IF(Z72="","",IF(Z72="共通仮設費","直接工事費",Z72))</f>
        <v/>
      </c>
      <c r="R72" s="405"/>
      <c r="S72" s="406"/>
      <c r="T72" s="407"/>
      <c r="U72" s="307"/>
      <c r="V72" s="179"/>
      <c r="W72" s="176"/>
    </row>
    <row r="73" spans="2:23" s="138" customFormat="1" ht="13.5" customHeight="1">
      <c r="B73" s="215" t="str">
        <f t="shared" si="7"/>
        <v/>
      </c>
      <c r="C73" s="226" t="str">
        <f t="shared" si="8"/>
        <v/>
      </c>
      <c r="D73" s="226" t="str">
        <f t="shared" si="9"/>
        <v/>
      </c>
      <c r="E73" s="226" t="str">
        <f t="shared" si="10"/>
        <v/>
      </c>
      <c r="F73" s="226" t="str">
        <f t="shared" si="11"/>
        <v/>
      </c>
      <c r="G73" s="226" t="str">
        <f t="shared" si="12"/>
        <v/>
      </c>
      <c r="H73" s="226" t="str">
        <f t="shared" si="13"/>
        <v/>
      </c>
      <c r="I73" s="226"/>
      <c r="J73" s="226"/>
      <c r="K73" s="267"/>
      <c r="L73" s="268"/>
      <c r="M73" s="245"/>
      <c r="N73" s="256"/>
      <c r="O73" s="259"/>
      <c r="P73" s="243"/>
      <c r="Q73" s="198"/>
      <c r="R73" s="414"/>
      <c r="S73" s="415"/>
      <c r="T73" s="396"/>
      <c r="U73" s="307"/>
      <c r="V73" s="179"/>
      <c r="W73" s="176"/>
    </row>
    <row r="74" spans="2:23" s="138" customFormat="1" ht="27" customHeight="1">
      <c r="B74" s="212" t="str">
        <f t="shared" si="7"/>
        <v/>
      </c>
      <c r="C74" s="227" t="str">
        <f t="shared" si="8"/>
        <v/>
      </c>
      <c r="D74" s="227" t="str">
        <f t="shared" si="9"/>
        <v/>
      </c>
      <c r="E74" s="227" t="str">
        <f t="shared" si="10"/>
        <v/>
      </c>
      <c r="F74" s="227" t="str">
        <f t="shared" si="11"/>
        <v/>
      </c>
      <c r="G74" s="227" t="str">
        <f t="shared" si="12"/>
        <v/>
      </c>
      <c r="H74" s="227" t="str">
        <f t="shared" si="13"/>
        <v/>
      </c>
      <c r="I74" s="227"/>
      <c r="J74" s="227"/>
      <c r="K74" s="271" t="str">
        <f>+IF(X74="","",IF(INT(X74),INT(X74),"0"))</f>
        <v/>
      </c>
      <c r="L74" s="266" t="str">
        <f>+IF(X74="","",IF(X74-INT(X74),X74-INT(X74),""))</f>
        <v/>
      </c>
      <c r="M74" s="249"/>
      <c r="N74" s="273" t="str">
        <f>+IF(Y74="","",IF(INT(Y74),INT(Y74),"0"))</f>
        <v/>
      </c>
      <c r="O74" s="264" t="str">
        <f>+IF(Y74="","",IF(Y74-INT(Y74),Y74-INT(Y74),""))</f>
        <v/>
      </c>
      <c r="P74" s="247" t="str">
        <f>IF(AA74="","",IF(W73="共通仮設費",$V61,AA74))</f>
        <v/>
      </c>
      <c r="Q74" s="200" t="str">
        <f>IF(Z74="","",IF(Z74="共通仮設費","直接工事費",Z74))</f>
        <v/>
      </c>
      <c r="R74" s="416"/>
      <c r="S74" s="415"/>
      <c r="T74" s="396"/>
      <c r="U74" s="307"/>
      <c r="V74" s="179"/>
      <c r="W74" s="176"/>
    </row>
    <row r="75" spans="2:23" s="138" customFormat="1" ht="13.5" customHeight="1">
      <c r="B75" s="215" t="str">
        <f t="shared" si="7"/>
        <v/>
      </c>
      <c r="C75" s="228" t="str">
        <f t="shared" si="8"/>
        <v/>
      </c>
      <c r="D75" s="228" t="str">
        <f t="shared" si="9"/>
        <v/>
      </c>
      <c r="E75" s="228" t="str">
        <f t="shared" si="10"/>
        <v/>
      </c>
      <c r="F75" s="228" t="str">
        <f t="shared" si="11"/>
        <v/>
      </c>
      <c r="G75" s="228" t="str">
        <f t="shared" si="12"/>
        <v/>
      </c>
      <c r="H75" s="228" t="str">
        <f t="shared" si="13"/>
        <v/>
      </c>
      <c r="I75" s="228"/>
      <c r="J75" s="228"/>
      <c r="K75" s="267"/>
      <c r="L75" s="268"/>
      <c r="M75" s="248"/>
      <c r="N75" s="256"/>
      <c r="O75" s="259"/>
      <c r="P75" s="244"/>
      <c r="Q75" s="199"/>
      <c r="R75" s="417"/>
      <c r="S75" s="418"/>
      <c r="T75" s="419"/>
      <c r="U75" s="307"/>
      <c r="V75" s="179"/>
      <c r="W75" s="176"/>
    </row>
    <row r="76" spans="2:23" s="138" customFormat="1" ht="27" customHeight="1">
      <c r="B76" s="212" t="str">
        <f t="shared" si="7"/>
        <v/>
      </c>
      <c r="C76" s="225" t="str">
        <f t="shared" si="8"/>
        <v/>
      </c>
      <c r="D76" s="225" t="str">
        <f t="shared" si="9"/>
        <v/>
      </c>
      <c r="E76" s="225" t="str">
        <f t="shared" si="10"/>
        <v/>
      </c>
      <c r="F76" s="225" t="str">
        <f t="shared" si="11"/>
        <v/>
      </c>
      <c r="G76" s="225" t="str">
        <f t="shared" si="12"/>
        <v/>
      </c>
      <c r="H76" s="225" t="str">
        <f t="shared" si="13"/>
        <v/>
      </c>
      <c r="I76" s="225"/>
      <c r="J76" s="225"/>
      <c r="K76" s="271" t="str">
        <f>+IF(X76="","",IF(INT(X76),INT(X76),"0"))</f>
        <v/>
      </c>
      <c r="L76" s="266" t="str">
        <f>+IF(X76="","",IF(X76-INT(X76),X76-INT(X76),""))</f>
        <v/>
      </c>
      <c r="M76" s="246"/>
      <c r="N76" s="273" t="str">
        <f>+IF(Y76="","",IF(INT(Y76),INT(Y76),"0"))</f>
        <v/>
      </c>
      <c r="O76" s="264" t="str">
        <f>+IF(Y76="","",IF(Y76-INT(Y76),Y76-INT(Y76),""))</f>
        <v/>
      </c>
      <c r="P76" s="247" t="str">
        <f>IF(AA76="","",IF(W75="共通仮設費",$V61,AA76))</f>
        <v/>
      </c>
      <c r="Q76" s="200" t="str">
        <f>IF(Z76="","",IF(Z76="共通仮設費","直接工事費",Z76))</f>
        <v/>
      </c>
      <c r="R76" s="405"/>
      <c r="S76" s="406"/>
      <c r="T76" s="407"/>
      <c r="U76" s="307"/>
      <c r="V76" s="179"/>
      <c r="W76" s="176"/>
    </row>
    <row r="77" spans="2:23" s="138" customFormat="1" ht="13.5" customHeight="1">
      <c r="B77" s="215" t="str">
        <f t="shared" si="7"/>
        <v/>
      </c>
      <c r="C77" s="226" t="str">
        <f t="shared" si="8"/>
        <v/>
      </c>
      <c r="D77" s="226" t="str">
        <f t="shared" si="9"/>
        <v/>
      </c>
      <c r="E77" s="226" t="str">
        <f t="shared" si="10"/>
        <v/>
      </c>
      <c r="F77" s="226" t="str">
        <f t="shared" si="11"/>
        <v/>
      </c>
      <c r="G77" s="226" t="str">
        <f t="shared" si="12"/>
        <v/>
      </c>
      <c r="H77" s="226" t="str">
        <f t="shared" si="13"/>
        <v/>
      </c>
      <c r="I77" s="226"/>
      <c r="J77" s="226"/>
      <c r="K77" s="267"/>
      <c r="L77" s="268"/>
      <c r="M77" s="245"/>
      <c r="N77" s="256"/>
      <c r="O77" s="259"/>
      <c r="P77" s="243"/>
      <c r="Q77" s="198"/>
      <c r="R77" s="414"/>
      <c r="S77" s="415"/>
      <c r="T77" s="396"/>
      <c r="U77" s="307"/>
      <c r="V77" s="179"/>
      <c r="W77" s="176"/>
    </row>
    <row r="78" spans="2:23" s="138" customFormat="1" ht="27" customHeight="1">
      <c r="B78" s="212" t="str">
        <f t="shared" si="7"/>
        <v/>
      </c>
      <c r="C78" s="227" t="str">
        <f t="shared" si="8"/>
        <v/>
      </c>
      <c r="D78" s="227" t="str">
        <f t="shared" si="9"/>
        <v/>
      </c>
      <c r="E78" s="227" t="str">
        <f t="shared" si="10"/>
        <v/>
      </c>
      <c r="F78" s="227" t="str">
        <f t="shared" si="11"/>
        <v/>
      </c>
      <c r="G78" s="227" t="str">
        <f t="shared" si="12"/>
        <v/>
      </c>
      <c r="H78" s="227" t="str">
        <f t="shared" si="13"/>
        <v/>
      </c>
      <c r="I78" s="227"/>
      <c r="J78" s="227"/>
      <c r="K78" s="271" t="str">
        <f>+IF(X78="","",IF(INT(X78),INT(X78),"0"))</f>
        <v/>
      </c>
      <c r="L78" s="266" t="str">
        <f>+IF(X78="","",IF(X78-INT(X78),X78-INT(X78),""))</f>
        <v/>
      </c>
      <c r="M78" s="249"/>
      <c r="N78" s="273" t="str">
        <f>+IF(Y78="","",IF(INT(Y78),INT(Y78),"0"))</f>
        <v/>
      </c>
      <c r="O78" s="264" t="str">
        <f>+IF(Y78="","",IF(Y78-INT(Y78),Y78-INT(Y78),""))</f>
        <v/>
      </c>
      <c r="P78" s="247" t="str">
        <f>IF(AA78="","",IF(W77="共通仮設費",$V61,AA78))</f>
        <v/>
      </c>
      <c r="Q78" s="200" t="str">
        <f>IF(Z78="","",IF(Z78="共通仮設費","直接工事費",Z78))</f>
        <v/>
      </c>
      <c r="R78" s="416"/>
      <c r="S78" s="415"/>
      <c r="T78" s="396"/>
      <c r="U78" s="307"/>
      <c r="V78" s="179"/>
      <c r="W78" s="176"/>
    </row>
    <row r="79" spans="2:23" s="138" customFormat="1" ht="13.5" customHeight="1">
      <c r="B79" s="215" t="str">
        <f t="shared" si="7"/>
        <v/>
      </c>
      <c r="C79" s="228" t="str">
        <f t="shared" si="8"/>
        <v/>
      </c>
      <c r="D79" s="228" t="str">
        <f t="shared" si="9"/>
        <v/>
      </c>
      <c r="E79" s="228" t="str">
        <f t="shared" si="10"/>
        <v/>
      </c>
      <c r="F79" s="228" t="str">
        <f t="shared" si="11"/>
        <v/>
      </c>
      <c r="G79" s="228" t="str">
        <f t="shared" si="12"/>
        <v/>
      </c>
      <c r="H79" s="228" t="str">
        <f t="shared" si="13"/>
        <v/>
      </c>
      <c r="I79" s="228"/>
      <c r="J79" s="228"/>
      <c r="K79" s="267"/>
      <c r="L79" s="268"/>
      <c r="M79" s="248"/>
      <c r="N79" s="256"/>
      <c r="O79" s="259"/>
      <c r="P79" s="244"/>
      <c r="Q79" s="199"/>
      <c r="R79" s="417"/>
      <c r="S79" s="418"/>
      <c r="T79" s="419"/>
      <c r="U79" s="307"/>
      <c r="V79" s="179"/>
      <c r="W79" s="176"/>
    </row>
    <row r="80" spans="2:23" s="138" customFormat="1" ht="27" customHeight="1">
      <c r="B80" s="212" t="str">
        <f t="shared" si="7"/>
        <v/>
      </c>
      <c r="C80" s="225" t="str">
        <f t="shared" si="8"/>
        <v/>
      </c>
      <c r="D80" s="225" t="str">
        <f t="shared" si="9"/>
        <v/>
      </c>
      <c r="E80" s="225" t="str">
        <f t="shared" si="10"/>
        <v/>
      </c>
      <c r="F80" s="225" t="str">
        <f t="shared" si="11"/>
        <v/>
      </c>
      <c r="G80" s="225" t="str">
        <f t="shared" si="12"/>
        <v/>
      </c>
      <c r="H80" s="225" t="str">
        <f t="shared" si="13"/>
        <v/>
      </c>
      <c r="I80" s="225"/>
      <c r="J80" s="225"/>
      <c r="K80" s="271" t="str">
        <f>+IF(X80="","",IF(INT(X80),INT(X80),"0"))</f>
        <v/>
      </c>
      <c r="L80" s="266" t="str">
        <f>+IF(X80="","",IF(X80-INT(X80),X80-INT(X80),""))</f>
        <v/>
      </c>
      <c r="M80" s="246"/>
      <c r="N80" s="273" t="str">
        <f>+IF(Y80="","",IF(INT(Y80),INT(Y80),"0"))</f>
        <v/>
      </c>
      <c r="O80" s="264" t="str">
        <f>+IF(Y80="","",IF(Y80-INT(Y80),Y80-INT(Y80),""))</f>
        <v/>
      </c>
      <c r="P80" s="247" t="str">
        <f>IF(AA80="","",IF(W79="共通仮設費",$V61,AA80))</f>
        <v/>
      </c>
      <c r="Q80" s="200" t="str">
        <f>IF(Z80="","",IF(Z80="共通仮設費","直接工事費",Z80))</f>
        <v/>
      </c>
      <c r="R80" s="405"/>
      <c r="S80" s="406"/>
      <c r="T80" s="407"/>
      <c r="U80" s="307"/>
      <c r="V80" s="179"/>
      <c r="W80" s="176"/>
    </row>
    <row r="81" spans="2:23" s="138" customFormat="1" ht="13.5" customHeight="1">
      <c r="B81" s="215" t="str">
        <f t="shared" si="7"/>
        <v/>
      </c>
      <c r="C81" s="226" t="str">
        <f t="shared" si="8"/>
        <v/>
      </c>
      <c r="D81" s="226" t="str">
        <f t="shared" si="9"/>
        <v/>
      </c>
      <c r="E81" s="226" t="str">
        <f t="shared" si="10"/>
        <v/>
      </c>
      <c r="F81" s="226" t="str">
        <f t="shared" si="11"/>
        <v/>
      </c>
      <c r="G81" s="226" t="str">
        <f t="shared" si="12"/>
        <v/>
      </c>
      <c r="H81" s="226" t="str">
        <f t="shared" si="13"/>
        <v/>
      </c>
      <c r="I81" s="226"/>
      <c r="J81" s="226"/>
      <c r="K81" s="267"/>
      <c r="L81" s="268"/>
      <c r="M81" s="245"/>
      <c r="N81" s="256"/>
      <c r="O81" s="259"/>
      <c r="P81" s="243"/>
      <c r="Q81" s="198"/>
      <c r="R81" s="414"/>
      <c r="S81" s="415"/>
      <c r="T81" s="396"/>
      <c r="U81" s="307"/>
      <c r="V81" s="179"/>
      <c r="W81" s="176"/>
    </row>
    <row r="82" spans="2:23" s="138" customFormat="1" ht="27" customHeight="1">
      <c r="B82" s="212" t="str">
        <f t="shared" si="7"/>
        <v/>
      </c>
      <c r="C82" s="227" t="str">
        <f t="shared" si="8"/>
        <v/>
      </c>
      <c r="D82" s="227" t="str">
        <f t="shared" si="9"/>
        <v/>
      </c>
      <c r="E82" s="227" t="str">
        <f t="shared" si="10"/>
        <v/>
      </c>
      <c r="F82" s="227" t="str">
        <f t="shared" si="11"/>
        <v/>
      </c>
      <c r="G82" s="227" t="str">
        <f t="shared" si="12"/>
        <v/>
      </c>
      <c r="H82" s="227" t="str">
        <f t="shared" si="13"/>
        <v/>
      </c>
      <c r="I82" s="227"/>
      <c r="J82" s="227"/>
      <c r="K82" s="271" t="str">
        <f>+IF(X82="","",IF(INT(X82),INT(X82),"0"))</f>
        <v/>
      </c>
      <c r="L82" s="266" t="str">
        <f>+IF(X82="","",IF(X82-INT(X82),X82-INT(X82),""))</f>
        <v/>
      </c>
      <c r="M82" s="249"/>
      <c r="N82" s="273" t="str">
        <f>+IF(Y82="","",IF(INT(Y82),INT(Y82),"0"))</f>
        <v/>
      </c>
      <c r="O82" s="264" t="str">
        <f>+IF(Y82="","",IF(Y82-INT(Y82),Y82-INT(Y82),""))</f>
        <v/>
      </c>
      <c r="P82" s="247" t="str">
        <f>IF(AA82="","",IF(W81="共通仮設費",$V61,AA82))</f>
        <v/>
      </c>
      <c r="Q82" s="200" t="str">
        <f>IF(Z82="","",IF(Z82="共通仮設費","直接工事費",Z82))</f>
        <v/>
      </c>
      <c r="R82" s="416"/>
      <c r="S82" s="415"/>
      <c r="T82" s="396"/>
      <c r="U82" s="307"/>
      <c r="V82" s="179"/>
      <c r="W82" s="176"/>
    </row>
    <row r="83" spans="2:23" s="138" customFormat="1" ht="13.5" customHeight="1">
      <c r="B83" s="215" t="str">
        <f t="shared" si="7"/>
        <v/>
      </c>
      <c r="C83" s="228" t="str">
        <f t="shared" si="8"/>
        <v/>
      </c>
      <c r="D83" s="228" t="str">
        <f t="shared" si="9"/>
        <v/>
      </c>
      <c r="E83" s="228" t="str">
        <f t="shared" si="10"/>
        <v/>
      </c>
      <c r="F83" s="228" t="str">
        <f t="shared" si="11"/>
        <v/>
      </c>
      <c r="G83" s="228" t="str">
        <f t="shared" si="12"/>
        <v/>
      </c>
      <c r="H83" s="228" t="str">
        <f t="shared" si="13"/>
        <v/>
      </c>
      <c r="I83" s="228"/>
      <c r="J83" s="228"/>
      <c r="K83" s="267"/>
      <c r="L83" s="268"/>
      <c r="M83" s="248"/>
      <c r="N83" s="256"/>
      <c r="O83" s="259"/>
      <c r="P83" s="244"/>
      <c r="Q83" s="199"/>
      <c r="R83" s="417"/>
      <c r="S83" s="418"/>
      <c r="T83" s="419"/>
      <c r="U83" s="307"/>
      <c r="V83" s="179"/>
      <c r="W83" s="176"/>
    </row>
    <row r="84" spans="2:23" s="138" customFormat="1" ht="27" customHeight="1">
      <c r="B84" s="212" t="str">
        <f t="shared" si="7"/>
        <v/>
      </c>
      <c r="C84" s="225" t="str">
        <f t="shared" si="8"/>
        <v/>
      </c>
      <c r="D84" s="225" t="str">
        <f t="shared" si="9"/>
        <v/>
      </c>
      <c r="E84" s="225" t="str">
        <f t="shared" si="10"/>
        <v/>
      </c>
      <c r="F84" s="225" t="str">
        <f t="shared" si="11"/>
        <v/>
      </c>
      <c r="G84" s="225" t="str">
        <f t="shared" si="12"/>
        <v/>
      </c>
      <c r="H84" s="225" t="str">
        <f t="shared" si="13"/>
        <v/>
      </c>
      <c r="I84" s="225"/>
      <c r="J84" s="225"/>
      <c r="K84" s="271" t="str">
        <f>+IF(X84="","",IF(INT(X84),INT(X84),"0"))</f>
        <v/>
      </c>
      <c r="L84" s="266" t="str">
        <f>+IF(X84="","",IF(X84-INT(X84),X84-INT(X84),""))</f>
        <v/>
      </c>
      <c r="M84" s="246"/>
      <c r="N84" s="273" t="str">
        <f>+IF(Y84="","",IF(INT(Y84),INT(Y84),"0"))</f>
        <v/>
      </c>
      <c r="O84" s="264" t="str">
        <f>+IF(Y84="","",IF(Y84-INT(Y84),Y84-INT(Y84),""))</f>
        <v/>
      </c>
      <c r="P84" s="247" t="str">
        <f>IF(AA84="","",IF(W83="共通仮設費",$V61,AA84))</f>
        <v/>
      </c>
      <c r="Q84" s="200" t="str">
        <f>IF(Z84="","",IF(Z84="共通仮設費","直接工事費",Z84))</f>
        <v/>
      </c>
      <c r="R84" s="405"/>
      <c r="S84" s="406"/>
      <c r="T84" s="407"/>
      <c r="U84" s="307"/>
      <c r="V84" s="179"/>
      <c r="W84" s="176"/>
    </row>
    <row r="85" spans="2:23" s="138" customFormat="1" ht="13.5" customHeight="1">
      <c r="B85" s="215" t="str">
        <f t="shared" si="7"/>
        <v/>
      </c>
      <c r="C85" s="226" t="str">
        <f t="shared" si="8"/>
        <v/>
      </c>
      <c r="D85" s="226" t="str">
        <f t="shared" si="9"/>
        <v/>
      </c>
      <c r="E85" s="226" t="str">
        <f t="shared" si="10"/>
        <v/>
      </c>
      <c r="F85" s="226" t="str">
        <f t="shared" si="11"/>
        <v/>
      </c>
      <c r="G85" s="226" t="str">
        <f t="shared" si="12"/>
        <v/>
      </c>
      <c r="H85" s="226" t="str">
        <f t="shared" si="13"/>
        <v/>
      </c>
      <c r="I85" s="226"/>
      <c r="J85" s="226"/>
      <c r="K85" s="267"/>
      <c r="L85" s="268"/>
      <c r="M85" s="245"/>
      <c r="N85" s="256"/>
      <c r="O85" s="259"/>
      <c r="P85" s="243"/>
      <c r="Q85" s="198"/>
      <c r="R85" s="414"/>
      <c r="S85" s="415"/>
      <c r="T85" s="396"/>
      <c r="U85" s="307"/>
      <c r="V85" s="179"/>
      <c r="W85" s="176"/>
    </row>
    <row r="86" spans="2:23" s="138" customFormat="1" ht="27" customHeight="1">
      <c r="B86" s="212" t="str">
        <f t="shared" si="7"/>
        <v/>
      </c>
      <c r="C86" s="227" t="str">
        <f t="shared" si="8"/>
        <v/>
      </c>
      <c r="D86" s="227" t="str">
        <f t="shared" si="9"/>
        <v/>
      </c>
      <c r="E86" s="227" t="str">
        <f t="shared" si="10"/>
        <v/>
      </c>
      <c r="F86" s="227" t="str">
        <f t="shared" si="11"/>
        <v/>
      </c>
      <c r="G86" s="227" t="str">
        <f t="shared" si="12"/>
        <v/>
      </c>
      <c r="H86" s="227" t="str">
        <f t="shared" si="13"/>
        <v/>
      </c>
      <c r="I86" s="227"/>
      <c r="J86" s="227"/>
      <c r="K86" s="271" t="str">
        <f>+IF(X86="","",IF(INT(X86),INT(X86),"0"))</f>
        <v/>
      </c>
      <c r="L86" s="264" t="str">
        <f>+IF(X86="","",IF(X86-INT(X86),X86-INT(X86),""))</f>
        <v/>
      </c>
      <c r="M86" s="249"/>
      <c r="N86" s="273" t="str">
        <f>+IF(Y86="","",IF(INT(Y86),INT(Y86),"0"))</f>
        <v/>
      </c>
      <c r="O86" s="264" t="str">
        <f>+IF(Y86="","",IF(Y86-INT(Y86),Y86-INT(Y86),""))</f>
        <v/>
      </c>
      <c r="P86" s="247" t="str">
        <f>IF(AA86="","",IF(W85="共通仮設費",$V61,AA86))</f>
        <v/>
      </c>
      <c r="Q86" s="200" t="str">
        <f>IF(Z86="","",IF(Z86="共通仮設費","直接工事費",Z86))</f>
        <v/>
      </c>
      <c r="R86" s="416"/>
      <c r="S86" s="415"/>
      <c r="T86" s="396"/>
      <c r="U86" s="307"/>
      <c r="V86" s="179"/>
      <c r="W86" s="176"/>
    </row>
    <row r="87" spans="2:23" s="138" customFormat="1" ht="13.5" customHeight="1">
      <c r="B87" s="215" t="str">
        <f t="shared" si="7"/>
        <v/>
      </c>
      <c r="C87" s="228" t="str">
        <f t="shared" si="8"/>
        <v/>
      </c>
      <c r="D87" s="228" t="str">
        <f t="shared" si="9"/>
        <v/>
      </c>
      <c r="E87" s="228" t="str">
        <f t="shared" si="10"/>
        <v/>
      </c>
      <c r="F87" s="228" t="str">
        <f t="shared" si="11"/>
        <v/>
      </c>
      <c r="G87" s="228" t="str">
        <f t="shared" si="12"/>
        <v/>
      </c>
      <c r="H87" s="228" t="str">
        <f t="shared" si="13"/>
        <v/>
      </c>
      <c r="I87" s="228"/>
      <c r="J87" s="228"/>
      <c r="K87" s="267"/>
      <c r="L87" s="268"/>
      <c r="M87" s="248"/>
      <c r="N87" s="256"/>
      <c r="O87" s="259"/>
      <c r="P87" s="248"/>
      <c r="Q87" s="199"/>
      <c r="R87" s="417"/>
      <c r="S87" s="418"/>
      <c r="T87" s="419"/>
      <c r="U87" s="307"/>
      <c r="V87" s="179"/>
      <c r="W87" s="176"/>
    </row>
    <row r="88" spans="2:23" s="138" customFormat="1" ht="27" customHeight="1" thickBot="1">
      <c r="B88" s="217" t="str">
        <f t="shared" si="7"/>
        <v/>
      </c>
      <c r="C88" s="229" t="str">
        <f t="shared" si="8"/>
        <v/>
      </c>
      <c r="D88" s="229" t="str">
        <f t="shared" si="9"/>
        <v/>
      </c>
      <c r="E88" s="229" t="str">
        <f t="shared" si="10"/>
        <v/>
      </c>
      <c r="F88" s="229" t="str">
        <f t="shared" si="11"/>
        <v/>
      </c>
      <c r="G88" s="229" t="str">
        <f t="shared" si="12"/>
        <v/>
      </c>
      <c r="H88" s="229" t="str">
        <f t="shared" si="13"/>
        <v/>
      </c>
      <c r="I88" s="229"/>
      <c r="J88" s="229"/>
      <c r="K88" s="272" t="str">
        <f>+IF(X88="","",IF(INT(X88),INT(X88),"0"))</f>
        <v/>
      </c>
      <c r="L88" s="265" t="str">
        <f>+IF(X88="","",IF(X88-INT(X88),X88-INT(X88),""))</f>
        <v/>
      </c>
      <c r="M88" s="250"/>
      <c r="N88" s="272" t="str">
        <f>+IF(Y88="","",IF(INT(Y88),INT(Y88),"0"))</f>
        <v/>
      </c>
      <c r="O88" s="265" t="str">
        <f>+IF(Y88="","",IF(Y88-INT(Y88),Y88-INT(Y88),""))</f>
        <v/>
      </c>
      <c r="P88" s="326" t="str">
        <f>IF(AA88="","",IF(W87="共通仮設費",$V61,AA88))</f>
        <v/>
      </c>
      <c r="Q88" s="167" t="str">
        <f>IF(Z88="","",IF(Z88="共通仮設費","直接工事費",Z88))</f>
        <v/>
      </c>
      <c r="R88" s="384"/>
      <c r="S88" s="385"/>
      <c r="T88" s="386"/>
      <c r="U88" s="307"/>
      <c r="V88" s="179"/>
      <c r="W88" s="176"/>
    </row>
    <row r="89" spans="2:23" s="138" customFormat="1" ht="15.75" customHeight="1">
      <c r="B89" s="151"/>
      <c r="C89" s="151"/>
      <c r="D89" s="151"/>
      <c r="E89" s="151"/>
      <c r="F89" s="151"/>
      <c r="G89" s="151"/>
      <c r="H89" s="151"/>
      <c r="I89" s="151"/>
      <c r="J89" s="151"/>
      <c r="K89" s="152"/>
      <c r="L89" s="152"/>
      <c r="M89" s="300">
        <f ca="1">IF(ISERROR(OFFSET(L89,-30,1,1,1)),1,IF(OFFSET(L89,-30,1,1,1)=0,2,OFFSET(L89,-30,1,1,1)+1))</f>
        <v>2</v>
      </c>
      <c r="N89" s="153"/>
      <c r="O89" s="153"/>
      <c r="P89" s="153"/>
      <c r="Q89" s="153"/>
      <c r="R89" s="153"/>
      <c r="S89" s="153"/>
      <c r="T89" s="153"/>
      <c r="U89" s="307"/>
      <c r="V89" s="179">
        <f>ROW()</f>
        <v>89</v>
      </c>
      <c r="W89" s="176"/>
    </row>
    <row r="90" spans="2:23" s="138" customFormat="1" ht="16.5" customHeight="1">
      <c r="B90" s="151"/>
      <c r="C90" s="151"/>
      <c r="D90" s="151"/>
      <c r="E90" s="151"/>
      <c r="F90" s="151"/>
      <c r="G90" s="151"/>
      <c r="H90" s="151"/>
      <c r="I90" s="151"/>
      <c r="J90" s="151"/>
      <c r="K90" s="152"/>
      <c r="L90" s="152"/>
      <c r="M90" s="153"/>
      <c r="N90" s="153"/>
      <c r="O90" s="153"/>
      <c r="P90" s="153"/>
      <c r="Q90" s="153"/>
      <c r="R90" s="153"/>
      <c r="S90" s="153"/>
      <c r="T90" s="153"/>
      <c r="U90" s="307"/>
      <c r="V90" s="179"/>
      <c r="W90" s="176"/>
    </row>
  </sheetData>
  <mergeCells count="68">
    <mergeCell ref="K64:L64"/>
    <mergeCell ref="R66:T66"/>
    <mergeCell ref="N64:O64"/>
    <mergeCell ref="R48:T48"/>
    <mergeCell ref="R49:T49"/>
    <mergeCell ref="R50:T50"/>
    <mergeCell ref="R51:T51"/>
    <mergeCell ref="R52:T52"/>
    <mergeCell ref="P5:T5"/>
    <mergeCell ref="P33:T33"/>
    <mergeCell ref="R54:T54"/>
    <mergeCell ref="R55:T55"/>
    <mergeCell ref="R46:T46"/>
    <mergeCell ref="R42:T42"/>
    <mergeCell ref="R43:T43"/>
    <mergeCell ref="R44:T44"/>
    <mergeCell ref="R37:T37"/>
    <mergeCell ref="R38:T38"/>
    <mergeCell ref="R39:T39"/>
    <mergeCell ref="R40:T40"/>
    <mergeCell ref="R47:T47"/>
    <mergeCell ref="K3:M3"/>
    <mergeCell ref="R85:T85"/>
    <mergeCell ref="R73:T73"/>
    <mergeCell ref="R74:T74"/>
    <mergeCell ref="R76:T76"/>
    <mergeCell ref="R69:T69"/>
    <mergeCell ref="R70:T70"/>
    <mergeCell ref="R71:T71"/>
    <mergeCell ref="R77:T77"/>
    <mergeCell ref="R53:T53"/>
    <mergeCell ref="R65:T65"/>
    <mergeCell ref="R56:T56"/>
    <mergeCell ref="R57:T57"/>
    <mergeCell ref="R45:T45"/>
    <mergeCell ref="R41:T41"/>
    <mergeCell ref="R68:T68"/>
    <mergeCell ref="N34:O34"/>
    <mergeCell ref="R88:T88"/>
    <mergeCell ref="R81:T81"/>
    <mergeCell ref="R82:T82"/>
    <mergeCell ref="R83:T83"/>
    <mergeCell ref="R84:T84"/>
    <mergeCell ref="R86:T86"/>
    <mergeCell ref="R87:T87"/>
    <mergeCell ref="R78:T78"/>
    <mergeCell ref="R79:T79"/>
    <mergeCell ref="R80:T80"/>
    <mergeCell ref="R75:T75"/>
    <mergeCell ref="R72:T72"/>
    <mergeCell ref="R67:T67"/>
    <mergeCell ref="Q64:T64"/>
    <mergeCell ref="B64:J64"/>
    <mergeCell ref="R58:T58"/>
    <mergeCell ref="N8:T28"/>
    <mergeCell ref="H10:M10"/>
    <mergeCell ref="H8:M8"/>
    <mergeCell ref="H12:M13"/>
    <mergeCell ref="H14:M15"/>
    <mergeCell ref="H16:M16"/>
    <mergeCell ref="B62:F62"/>
    <mergeCell ref="B32:F32"/>
    <mergeCell ref="R35:T35"/>
    <mergeCell ref="R36:T36"/>
    <mergeCell ref="Q34:T34"/>
    <mergeCell ref="B34:J34"/>
    <mergeCell ref="H32:Q32"/>
    <mergeCell ref="K34:L34"/>
  </mergeCells>
  <phoneticPr fontId="3"/>
  <pageMargins left="0" right="0" top="0.59055118110236227" bottom="0" header="0.31496062992125984" footer="0"/>
  <pageSetup paperSize="9" scale="97" orientation="landscape" r:id="rId1"/>
  <headerFooter alignWithMargins="0"/>
  <rowBreaks count="1" manualBreakCount="1">
    <brk id="30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86"/>
  <sheetViews>
    <sheetView tabSelected="1" view="pageBreakPreview" topLeftCell="A13" zoomScale="75" zoomScaleNormal="100" zoomScaleSheetLayoutView="75" workbookViewId="0">
      <selection activeCell="K46" sqref="K46"/>
    </sheetView>
  </sheetViews>
  <sheetFormatPr defaultRowHeight="14.25"/>
  <cols>
    <col min="1" max="1" width="3.75" style="112" customWidth="1"/>
    <col min="2" max="2" width="27.375" style="112" customWidth="1"/>
    <col min="3" max="3" width="25.25" style="112" customWidth="1"/>
    <col min="4" max="4" width="11.625" style="112" customWidth="1"/>
    <col min="5" max="5" width="5.875" style="112" customWidth="1"/>
    <col min="6" max="6" width="14.625" style="112" customWidth="1"/>
    <col min="7" max="7" width="13.375" style="112" customWidth="1"/>
    <col min="8" max="8" width="4.75" style="112" customWidth="1"/>
    <col min="9" max="9" width="18.625" style="112" customWidth="1"/>
    <col min="10" max="10" width="0" style="112" hidden="1" customWidth="1"/>
    <col min="11" max="11" width="13.25" style="112" customWidth="1"/>
    <col min="12" max="12" width="23.75" style="112" customWidth="1"/>
    <col min="13" max="13" width="3.625" style="112" customWidth="1"/>
    <col min="14" max="16384" width="9" style="112"/>
  </cols>
  <sheetData>
    <row r="1" spans="1:19" ht="15" customHeight="1" thickBot="1">
      <c r="A1" s="136"/>
      <c r="B1" s="113"/>
      <c r="C1" s="113"/>
      <c r="D1" s="139"/>
      <c r="E1" s="139"/>
      <c r="F1" s="139"/>
      <c r="G1" s="139"/>
      <c r="H1" s="139"/>
      <c r="I1" s="114"/>
      <c r="J1" s="114" t="s">
        <v>341</v>
      </c>
      <c r="K1" s="114"/>
      <c r="L1" s="115"/>
      <c r="M1" s="136"/>
    </row>
    <row r="2" spans="1:19" ht="15" customHeight="1">
      <c r="A2" s="136"/>
      <c r="B2" s="230" t="s">
        <v>346</v>
      </c>
      <c r="C2" s="440"/>
      <c r="D2" s="441"/>
      <c r="E2" s="441"/>
      <c r="F2" s="441"/>
      <c r="G2" s="441"/>
      <c r="H2" s="441"/>
      <c r="I2" s="441"/>
      <c r="J2" s="119" t="s">
        <v>342</v>
      </c>
      <c r="K2" s="120"/>
      <c r="L2" s="236"/>
      <c r="M2" s="136"/>
    </row>
    <row r="3" spans="1:19" ht="28.5" customHeight="1" thickBot="1">
      <c r="A3" s="136"/>
      <c r="B3" s="155" t="s">
        <v>347</v>
      </c>
      <c r="C3" s="438"/>
      <c r="D3" s="439"/>
      <c r="E3" s="439"/>
      <c r="F3" s="439"/>
      <c r="G3" s="439"/>
      <c r="H3" s="439"/>
      <c r="I3" s="439"/>
      <c r="J3" s="156" t="s">
        <v>343</v>
      </c>
      <c r="K3" s="342"/>
      <c r="L3" s="341"/>
      <c r="M3" s="136"/>
    </row>
    <row r="4" spans="1:19" ht="27" customHeight="1" thickBot="1">
      <c r="A4" s="136"/>
      <c r="B4" s="114"/>
      <c r="C4" s="114"/>
      <c r="D4" s="114"/>
      <c r="E4" s="114"/>
      <c r="F4" s="122"/>
      <c r="G4" s="123"/>
      <c r="H4" s="123"/>
      <c r="I4" s="114"/>
      <c r="J4" s="114" t="s">
        <v>344</v>
      </c>
      <c r="K4" s="121"/>
      <c r="L4" s="114"/>
      <c r="M4" s="136"/>
    </row>
    <row r="5" spans="1:19" ht="21.75" customHeight="1">
      <c r="A5" s="136"/>
      <c r="B5" s="436" t="s">
        <v>177</v>
      </c>
      <c r="C5" s="437"/>
      <c r="D5" s="432" t="s">
        <v>245</v>
      </c>
      <c r="E5" s="433"/>
      <c r="F5" s="158" t="s">
        <v>178</v>
      </c>
      <c r="G5" s="432" t="s">
        <v>179</v>
      </c>
      <c r="H5" s="433"/>
      <c r="I5" s="335" t="s">
        <v>156</v>
      </c>
      <c r="J5" s="335"/>
      <c r="K5" s="424" t="s">
        <v>180</v>
      </c>
      <c r="L5" s="425"/>
      <c r="M5" s="137"/>
    </row>
    <row r="6" spans="1:19" ht="15" customHeight="1">
      <c r="A6" s="136"/>
      <c r="B6" s="426"/>
      <c r="C6" s="427"/>
      <c r="D6" s="285" t="str">
        <f>+IF(O6="","",IF(O6&gt;0,INT(O6),IF(O6&lt;=-1,ROUNDDOWN(O6,0),IF(O6=0,"","-0"))))</f>
        <v/>
      </c>
      <c r="E6" s="277" t="str">
        <f>+IF(OR(O6="",Q6=0),"",Q6)</f>
        <v/>
      </c>
      <c r="F6" s="274"/>
      <c r="G6" s="289" t="str">
        <f t="shared" ref="G6:G11" si="0">+IF(OR(P6="",F6="式"),"",IF(INT(P6),INT(P6),"0"))</f>
        <v/>
      </c>
      <c r="H6" s="281" t="str">
        <f t="shared" ref="H6:H11" si="1">+IF(OR(P6="",F6="式"),"",IF(P6-INT(P6),P6-INT(P6),""))</f>
        <v/>
      </c>
      <c r="I6" s="170" t="str">
        <f t="shared" ref="I6:I8" si="2">IF(O6="","",O6*P6)</f>
        <v/>
      </c>
      <c r="J6" s="293"/>
      <c r="K6" s="237"/>
      <c r="L6" s="168"/>
      <c r="M6" s="136"/>
      <c r="Q6" s="112">
        <f>ABS(O6)-INT(ABS(O6))</f>
        <v>0</v>
      </c>
      <c r="S6" s="343" t="str">
        <f>IF(O6="","",O6*P6)</f>
        <v/>
      </c>
    </row>
    <row r="7" spans="1:19" ht="15" customHeight="1">
      <c r="A7" s="136"/>
      <c r="B7" s="428"/>
      <c r="C7" s="429"/>
      <c r="D7" s="286" t="str">
        <f t="shared" ref="D7:D38" si="3">+IF(O7="","",IF(O7&gt;0,INT(O7),IF(O7&lt;=-1,ROUNDDOWN(O7,0),IF(O7=0,"","-0"))))</f>
        <v/>
      </c>
      <c r="E7" s="278" t="str">
        <f t="shared" ref="E7:E38" si="4">+IF(OR(O7="",Q7=0),"",Q7)</f>
        <v/>
      </c>
      <c r="F7" s="275"/>
      <c r="G7" s="290" t="str">
        <f t="shared" si="0"/>
        <v/>
      </c>
      <c r="H7" s="282" t="str">
        <f t="shared" si="1"/>
        <v/>
      </c>
      <c r="I7" s="171" t="str">
        <f t="shared" si="2"/>
        <v/>
      </c>
      <c r="J7" s="294"/>
      <c r="K7" s="238" t="s">
        <v>345</v>
      </c>
      <c r="L7" s="169"/>
      <c r="M7" s="136"/>
      <c r="Q7" s="112">
        <f t="shared" ref="Q7:Q41" si="5">ABS(O7)-INT(ABS(O7))</f>
        <v>0</v>
      </c>
      <c r="S7" s="343" t="str">
        <f>IF(O7="","",O7*P7)</f>
        <v/>
      </c>
    </row>
    <row r="8" spans="1:19" ht="15" customHeight="1">
      <c r="A8" s="136"/>
      <c r="B8" s="430"/>
      <c r="C8" s="431"/>
      <c r="D8" s="287" t="str">
        <f t="shared" si="3"/>
        <v/>
      </c>
      <c r="E8" s="279" t="str">
        <f t="shared" si="4"/>
        <v/>
      </c>
      <c r="F8" s="276"/>
      <c r="G8" s="291" t="str">
        <f t="shared" si="0"/>
        <v/>
      </c>
      <c r="H8" s="283" t="str">
        <f t="shared" si="1"/>
        <v/>
      </c>
      <c r="I8" s="172" t="str">
        <f t="shared" si="2"/>
        <v/>
      </c>
      <c r="J8" s="295"/>
      <c r="K8" s="239" t="s">
        <v>345</v>
      </c>
      <c r="L8" s="240"/>
      <c r="M8" s="136"/>
      <c r="Q8" s="112">
        <f t="shared" si="5"/>
        <v>0</v>
      </c>
      <c r="S8" s="343" t="str">
        <f>IF(O8="","",O8*P8)</f>
        <v/>
      </c>
    </row>
    <row r="9" spans="1:19" ht="15" customHeight="1">
      <c r="A9" s="136"/>
      <c r="B9" s="426"/>
      <c r="C9" s="427"/>
      <c r="D9" s="285" t="str">
        <f t="shared" si="3"/>
        <v/>
      </c>
      <c r="E9" s="277" t="str">
        <f t="shared" si="4"/>
        <v/>
      </c>
      <c r="F9" s="327"/>
      <c r="G9" s="289" t="str">
        <f t="shared" si="0"/>
        <v/>
      </c>
      <c r="H9" s="281" t="str">
        <f t="shared" si="1"/>
        <v/>
      </c>
      <c r="I9" s="170" t="str">
        <f t="shared" ref="I9:I41" si="6">IF(O9="","",O9*P9)</f>
        <v/>
      </c>
      <c r="J9" s="126"/>
      <c r="K9" s="237" t="s">
        <v>345</v>
      </c>
      <c r="L9" s="168"/>
      <c r="M9" s="136"/>
      <c r="Q9" s="112">
        <f t="shared" si="5"/>
        <v>0</v>
      </c>
      <c r="S9" s="343" t="str">
        <f t="shared" ref="S9:S41" si="7">IF(O9="","",O9*P9)</f>
        <v/>
      </c>
    </row>
    <row r="10" spans="1:19" ht="15" customHeight="1">
      <c r="A10" s="136"/>
      <c r="B10" s="428"/>
      <c r="C10" s="429"/>
      <c r="D10" s="286" t="str">
        <f t="shared" si="3"/>
        <v/>
      </c>
      <c r="E10" s="278" t="str">
        <f t="shared" si="4"/>
        <v/>
      </c>
      <c r="F10" s="328"/>
      <c r="G10" s="290" t="str">
        <f t="shared" si="0"/>
        <v/>
      </c>
      <c r="H10" s="282" t="str">
        <f t="shared" si="1"/>
        <v/>
      </c>
      <c r="I10" s="171" t="str">
        <f t="shared" si="6"/>
        <v/>
      </c>
      <c r="J10" s="154"/>
      <c r="K10" s="238" t="s">
        <v>345</v>
      </c>
      <c r="L10" s="169"/>
      <c r="M10" s="136"/>
      <c r="Q10" s="112">
        <f t="shared" si="5"/>
        <v>0</v>
      </c>
      <c r="S10" s="343" t="str">
        <f t="shared" si="7"/>
        <v/>
      </c>
    </row>
    <row r="11" spans="1:19" ht="15" customHeight="1">
      <c r="A11" s="136"/>
      <c r="B11" s="430"/>
      <c r="C11" s="431"/>
      <c r="D11" s="287" t="str">
        <f t="shared" si="3"/>
        <v/>
      </c>
      <c r="E11" s="279" t="str">
        <f t="shared" si="4"/>
        <v/>
      </c>
      <c r="F11" s="329"/>
      <c r="G11" s="291" t="str">
        <f t="shared" si="0"/>
        <v/>
      </c>
      <c r="H11" s="283" t="str">
        <f t="shared" si="1"/>
        <v/>
      </c>
      <c r="I11" s="172" t="str">
        <f t="shared" si="6"/>
        <v/>
      </c>
      <c r="J11" s="125"/>
      <c r="K11" s="239" t="s">
        <v>345</v>
      </c>
      <c r="L11" s="240"/>
      <c r="M11" s="136"/>
      <c r="Q11" s="112">
        <f t="shared" si="5"/>
        <v>0</v>
      </c>
      <c r="S11" s="343" t="str">
        <f t="shared" si="7"/>
        <v/>
      </c>
    </row>
    <row r="12" spans="1:19" ht="15" customHeight="1">
      <c r="A12" s="136"/>
      <c r="B12" s="426"/>
      <c r="C12" s="427"/>
      <c r="D12" s="285" t="str">
        <f t="shared" si="3"/>
        <v/>
      </c>
      <c r="E12" s="277" t="str">
        <f t="shared" si="4"/>
        <v/>
      </c>
      <c r="F12" s="327"/>
      <c r="G12" s="289" t="str">
        <f t="shared" ref="G12:G41" si="8">+IF(OR(P12="",F12="式"),"",IF(INT(P12),INT(P12),"0"))</f>
        <v/>
      </c>
      <c r="H12" s="281" t="str">
        <f t="shared" ref="H12:H41" si="9">+IF(OR(P12="",F12="式"),"",IF(P12-INT(P12),P12-INT(P12),""))</f>
        <v/>
      </c>
      <c r="I12" s="170" t="str">
        <f t="shared" si="6"/>
        <v/>
      </c>
      <c r="J12" s="126"/>
      <c r="K12" s="237"/>
      <c r="L12" s="168"/>
      <c r="M12" s="136"/>
      <c r="Q12" s="112">
        <f t="shared" si="5"/>
        <v>0</v>
      </c>
      <c r="S12" s="343" t="str">
        <f t="shared" si="7"/>
        <v/>
      </c>
    </row>
    <row r="13" spans="1:19" ht="15" customHeight="1">
      <c r="A13" s="136"/>
      <c r="B13" s="428"/>
      <c r="C13" s="429"/>
      <c r="D13" s="286" t="str">
        <f t="shared" si="3"/>
        <v/>
      </c>
      <c r="E13" s="278" t="str">
        <f t="shared" si="4"/>
        <v/>
      </c>
      <c r="F13" s="328"/>
      <c r="G13" s="290" t="str">
        <f t="shared" si="8"/>
        <v/>
      </c>
      <c r="H13" s="282" t="str">
        <f t="shared" si="9"/>
        <v/>
      </c>
      <c r="I13" s="171" t="str">
        <f t="shared" si="6"/>
        <v/>
      </c>
      <c r="J13" s="154"/>
      <c r="K13" s="238"/>
      <c r="L13" s="169"/>
      <c r="M13" s="136"/>
      <c r="Q13" s="112">
        <f t="shared" si="5"/>
        <v>0</v>
      </c>
      <c r="S13" s="343" t="str">
        <f t="shared" si="7"/>
        <v/>
      </c>
    </row>
    <row r="14" spans="1:19" ht="15" customHeight="1">
      <c r="A14" s="136"/>
      <c r="B14" s="430"/>
      <c r="C14" s="431"/>
      <c r="D14" s="287" t="str">
        <f t="shared" si="3"/>
        <v/>
      </c>
      <c r="E14" s="279" t="str">
        <f t="shared" si="4"/>
        <v/>
      </c>
      <c r="F14" s="329"/>
      <c r="G14" s="291" t="str">
        <f t="shared" si="8"/>
        <v/>
      </c>
      <c r="H14" s="283" t="str">
        <f t="shared" si="9"/>
        <v/>
      </c>
      <c r="I14" s="172" t="str">
        <f t="shared" si="6"/>
        <v/>
      </c>
      <c r="J14" s="125"/>
      <c r="K14" s="239"/>
      <c r="L14" s="240"/>
      <c r="M14" s="136"/>
      <c r="Q14" s="112">
        <f t="shared" si="5"/>
        <v>0</v>
      </c>
      <c r="S14" s="343" t="str">
        <f t="shared" si="7"/>
        <v/>
      </c>
    </row>
    <row r="15" spans="1:19" ht="15" customHeight="1">
      <c r="A15" s="136"/>
      <c r="B15" s="426"/>
      <c r="C15" s="427"/>
      <c r="D15" s="285" t="str">
        <f t="shared" si="3"/>
        <v/>
      </c>
      <c r="E15" s="277" t="str">
        <f t="shared" si="4"/>
        <v/>
      </c>
      <c r="F15" s="327"/>
      <c r="G15" s="289" t="str">
        <f t="shared" si="8"/>
        <v/>
      </c>
      <c r="H15" s="281" t="str">
        <f t="shared" si="9"/>
        <v/>
      </c>
      <c r="I15" s="170" t="str">
        <f t="shared" si="6"/>
        <v/>
      </c>
      <c r="J15" s="126"/>
      <c r="K15" s="237"/>
      <c r="L15" s="168"/>
      <c r="M15" s="136"/>
      <c r="Q15" s="112">
        <f t="shared" si="5"/>
        <v>0</v>
      </c>
      <c r="S15" s="343" t="str">
        <f t="shared" si="7"/>
        <v/>
      </c>
    </row>
    <row r="16" spans="1:19" ht="15" customHeight="1">
      <c r="A16" s="136"/>
      <c r="B16" s="428"/>
      <c r="C16" s="429"/>
      <c r="D16" s="286" t="str">
        <f t="shared" si="3"/>
        <v/>
      </c>
      <c r="E16" s="278" t="str">
        <f t="shared" si="4"/>
        <v/>
      </c>
      <c r="F16" s="328"/>
      <c r="G16" s="290" t="str">
        <f t="shared" si="8"/>
        <v/>
      </c>
      <c r="H16" s="282" t="str">
        <f t="shared" si="9"/>
        <v/>
      </c>
      <c r="I16" s="171" t="str">
        <f t="shared" si="6"/>
        <v/>
      </c>
      <c r="J16" s="154"/>
      <c r="K16" s="238"/>
      <c r="L16" s="169"/>
      <c r="M16" s="136"/>
      <c r="Q16" s="112">
        <f t="shared" si="5"/>
        <v>0</v>
      </c>
      <c r="S16" s="343" t="str">
        <f t="shared" si="7"/>
        <v/>
      </c>
    </row>
    <row r="17" spans="1:19" ht="15" customHeight="1">
      <c r="A17" s="136"/>
      <c r="B17" s="430"/>
      <c r="C17" s="431"/>
      <c r="D17" s="287" t="str">
        <f t="shared" si="3"/>
        <v/>
      </c>
      <c r="E17" s="279" t="str">
        <f t="shared" si="4"/>
        <v/>
      </c>
      <c r="F17" s="329"/>
      <c r="G17" s="291" t="str">
        <f t="shared" si="8"/>
        <v/>
      </c>
      <c r="H17" s="283" t="str">
        <f t="shared" si="9"/>
        <v/>
      </c>
      <c r="I17" s="172" t="str">
        <f t="shared" si="6"/>
        <v/>
      </c>
      <c r="J17" s="125"/>
      <c r="K17" s="239"/>
      <c r="L17" s="240"/>
      <c r="M17" s="136"/>
      <c r="Q17" s="112">
        <f t="shared" si="5"/>
        <v>0</v>
      </c>
      <c r="S17" s="343" t="str">
        <f t="shared" si="7"/>
        <v/>
      </c>
    </row>
    <row r="18" spans="1:19" ht="15" customHeight="1">
      <c r="A18" s="136"/>
      <c r="B18" s="426"/>
      <c r="C18" s="427"/>
      <c r="D18" s="285" t="str">
        <f t="shared" si="3"/>
        <v/>
      </c>
      <c r="E18" s="277" t="str">
        <f t="shared" si="4"/>
        <v/>
      </c>
      <c r="F18" s="327"/>
      <c r="G18" s="289" t="str">
        <f t="shared" si="8"/>
        <v/>
      </c>
      <c r="H18" s="281" t="str">
        <f t="shared" si="9"/>
        <v/>
      </c>
      <c r="I18" s="170" t="str">
        <f t="shared" si="6"/>
        <v/>
      </c>
      <c r="J18" s="126"/>
      <c r="K18" s="237"/>
      <c r="L18" s="168"/>
      <c r="M18" s="136"/>
      <c r="Q18" s="112">
        <f t="shared" si="5"/>
        <v>0</v>
      </c>
      <c r="S18" s="343" t="str">
        <f t="shared" si="7"/>
        <v/>
      </c>
    </row>
    <row r="19" spans="1:19" ht="15" customHeight="1">
      <c r="A19" s="136"/>
      <c r="B19" s="428"/>
      <c r="C19" s="429"/>
      <c r="D19" s="286" t="str">
        <f t="shared" si="3"/>
        <v/>
      </c>
      <c r="E19" s="278" t="str">
        <f t="shared" si="4"/>
        <v/>
      </c>
      <c r="F19" s="328"/>
      <c r="G19" s="290" t="str">
        <f t="shared" si="8"/>
        <v/>
      </c>
      <c r="H19" s="282" t="str">
        <f t="shared" si="9"/>
        <v/>
      </c>
      <c r="I19" s="171" t="str">
        <f t="shared" si="6"/>
        <v/>
      </c>
      <c r="J19" s="154"/>
      <c r="K19" s="238"/>
      <c r="L19" s="169"/>
      <c r="M19" s="136"/>
      <c r="Q19" s="112">
        <f t="shared" si="5"/>
        <v>0</v>
      </c>
      <c r="S19" s="343" t="str">
        <f t="shared" si="7"/>
        <v/>
      </c>
    </row>
    <row r="20" spans="1:19" ht="15" customHeight="1">
      <c r="A20" s="136"/>
      <c r="B20" s="430"/>
      <c r="C20" s="431"/>
      <c r="D20" s="287" t="str">
        <f t="shared" si="3"/>
        <v/>
      </c>
      <c r="E20" s="279" t="str">
        <f t="shared" si="4"/>
        <v/>
      </c>
      <c r="F20" s="329"/>
      <c r="G20" s="291" t="str">
        <f t="shared" si="8"/>
        <v/>
      </c>
      <c r="H20" s="283" t="str">
        <f t="shared" si="9"/>
        <v/>
      </c>
      <c r="I20" s="172" t="str">
        <f t="shared" si="6"/>
        <v/>
      </c>
      <c r="J20" s="125"/>
      <c r="K20" s="239"/>
      <c r="L20" s="240"/>
      <c r="M20" s="136"/>
      <c r="Q20" s="112">
        <f t="shared" si="5"/>
        <v>0</v>
      </c>
      <c r="S20" s="343" t="str">
        <f t="shared" si="7"/>
        <v/>
      </c>
    </row>
    <row r="21" spans="1:19" ht="15" customHeight="1">
      <c r="A21" s="136"/>
      <c r="B21" s="426"/>
      <c r="C21" s="427"/>
      <c r="D21" s="285" t="str">
        <f t="shared" si="3"/>
        <v/>
      </c>
      <c r="E21" s="277" t="str">
        <f t="shared" si="4"/>
        <v/>
      </c>
      <c r="F21" s="327"/>
      <c r="G21" s="289" t="str">
        <f t="shared" si="8"/>
        <v/>
      </c>
      <c r="H21" s="281" t="str">
        <f t="shared" si="9"/>
        <v/>
      </c>
      <c r="I21" s="170" t="str">
        <f t="shared" si="6"/>
        <v/>
      </c>
      <c r="J21" s="126"/>
      <c r="K21" s="237"/>
      <c r="L21" s="168"/>
      <c r="M21" s="136"/>
      <c r="Q21" s="112">
        <f t="shared" si="5"/>
        <v>0</v>
      </c>
      <c r="S21" s="343" t="str">
        <f t="shared" si="7"/>
        <v/>
      </c>
    </row>
    <row r="22" spans="1:19" ht="15" customHeight="1">
      <c r="A22" s="136"/>
      <c r="B22" s="428"/>
      <c r="C22" s="429"/>
      <c r="D22" s="286" t="str">
        <f t="shared" si="3"/>
        <v/>
      </c>
      <c r="E22" s="278" t="str">
        <f t="shared" si="4"/>
        <v/>
      </c>
      <c r="F22" s="328"/>
      <c r="G22" s="290" t="str">
        <f t="shared" si="8"/>
        <v/>
      </c>
      <c r="H22" s="282" t="str">
        <f t="shared" si="9"/>
        <v/>
      </c>
      <c r="I22" s="171" t="str">
        <f t="shared" si="6"/>
        <v/>
      </c>
      <c r="J22" s="154"/>
      <c r="K22" s="238"/>
      <c r="L22" s="169"/>
      <c r="M22" s="136"/>
      <c r="Q22" s="112">
        <f t="shared" si="5"/>
        <v>0</v>
      </c>
      <c r="S22" s="343" t="str">
        <f t="shared" si="7"/>
        <v/>
      </c>
    </row>
    <row r="23" spans="1:19" ht="15" customHeight="1">
      <c r="A23" s="136"/>
      <c r="B23" s="430"/>
      <c r="C23" s="431"/>
      <c r="D23" s="287" t="str">
        <f t="shared" si="3"/>
        <v/>
      </c>
      <c r="E23" s="279" t="str">
        <f t="shared" si="4"/>
        <v/>
      </c>
      <c r="F23" s="329"/>
      <c r="G23" s="291" t="str">
        <f t="shared" si="8"/>
        <v/>
      </c>
      <c r="H23" s="283" t="str">
        <f t="shared" si="9"/>
        <v/>
      </c>
      <c r="I23" s="172" t="str">
        <f t="shared" si="6"/>
        <v/>
      </c>
      <c r="J23" s="125"/>
      <c r="K23" s="239"/>
      <c r="L23" s="240"/>
      <c r="M23" s="136"/>
      <c r="Q23" s="112">
        <f t="shared" si="5"/>
        <v>0</v>
      </c>
      <c r="S23" s="343" t="str">
        <f t="shared" si="7"/>
        <v/>
      </c>
    </row>
    <row r="24" spans="1:19" ht="15" customHeight="1">
      <c r="A24" s="136"/>
      <c r="B24" s="426"/>
      <c r="C24" s="427"/>
      <c r="D24" s="285" t="str">
        <f t="shared" si="3"/>
        <v/>
      </c>
      <c r="E24" s="277" t="str">
        <f t="shared" si="4"/>
        <v/>
      </c>
      <c r="F24" s="327"/>
      <c r="G24" s="289" t="str">
        <f t="shared" si="8"/>
        <v/>
      </c>
      <c r="H24" s="281" t="str">
        <f t="shared" si="9"/>
        <v/>
      </c>
      <c r="I24" s="170" t="str">
        <f t="shared" si="6"/>
        <v/>
      </c>
      <c r="J24" s="126"/>
      <c r="K24" s="237"/>
      <c r="L24" s="168"/>
      <c r="M24" s="136"/>
      <c r="Q24" s="112">
        <f t="shared" si="5"/>
        <v>0</v>
      </c>
      <c r="S24" s="343" t="str">
        <f t="shared" si="7"/>
        <v/>
      </c>
    </row>
    <row r="25" spans="1:19" ht="15" customHeight="1">
      <c r="A25" s="136"/>
      <c r="B25" s="428"/>
      <c r="C25" s="429"/>
      <c r="D25" s="286" t="str">
        <f t="shared" si="3"/>
        <v/>
      </c>
      <c r="E25" s="278" t="str">
        <f t="shared" si="4"/>
        <v/>
      </c>
      <c r="F25" s="328"/>
      <c r="G25" s="290" t="str">
        <f t="shared" si="8"/>
        <v/>
      </c>
      <c r="H25" s="282" t="str">
        <f t="shared" si="9"/>
        <v/>
      </c>
      <c r="I25" s="171" t="str">
        <f t="shared" si="6"/>
        <v/>
      </c>
      <c r="J25" s="154"/>
      <c r="K25" s="238"/>
      <c r="L25" s="169"/>
      <c r="M25" s="136"/>
      <c r="Q25" s="112">
        <f t="shared" si="5"/>
        <v>0</v>
      </c>
      <c r="S25" s="343" t="str">
        <f t="shared" si="7"/>
        <v/>
      </c>
    </row>
    <row r="26" spans="1:19" ht="15" customHeight="1">
      <c r="A26" s="136"/>
      <c r="B26" s="430"/>
      <c r="C26" s="431"/>
      <c r="D26" s="287" t="str">
        <f t="shared" si="3"/>
        <v/>
      </c>
      <c r="E26" s="279" t="str">
        <f t="shared" si="4"/>
        <v/>
      </c>
      <c r="F26" s="329"/>
      <c r="G26" s="291" t="str">
        <f t="shared" si="8"/>
        <v/>
      </c>
      <c r="H26" s="283" t="str">
        <f t="shared" si="9"/>
        <v/>
      </c>
      <c r="I26" s="172" t="str">
        <f t="shared" si="6"/>
        <v/>
      </c>
      <c r="J26" s="125"/>
      <c r="K26" s="239"/>
      <c r="L26" s="240"/>
      <c r="M26" s="136"/>
      <c r="Q26" s="112">
        <f t="shared" si="5"/>
        <v>0</v>
      </c>
      <c r="S26" s="343" t="str">
        <f t="shared" si="7"/>
        <v/>
      </c>
    </row>
    <row r="27" spans="1:19" ht="15" customHeight="1">
      <c r="A27" s="136"/>
      <c r="B27" s="426"/>
      <c r="C27" s="427"/>
      <c r="D27" s="285" t="str">
        <f t="shared" si="3"/>
        <v/>
      </c>
      <c r="E27" s="277" t="str">
        <f t="shared" si="4"/>
        <v/>
      </c>
      <c r="F27" s="327"/>
      <c r="G27" s="289" t="str">
        <f t="shared" si="8"/>
        <v/>
      </c>
      <c r="H27" s="281" t="str">
        <f t="shared" si="9"/>
        <v/>
      </c>
      <c r="I27" s="170" t="str">
        <f t="shared" si="6"/>
        <v/>
      </c>
      <c r="J27" s="126"/>
      <c r="K27" s="237"/>
      <c r="L27" s="168"/>
      <c r="M27" s="136"/>
      <c r="Q27" s="112">
        <f t="shared" si="5"/>
        <v>0</v>
      </c>
      <c r="S27" s="343" t="str">
        <f t="shared" si="7"/>
        <v/>
      </c>
    </row>
    <row r="28" spans="1:19" ht="15" customHeight="1">
      <c r="A28" s="136"/>
      <c r="B28" s="428"/>
      <c r="C28" s="429"/>
      <c r="D28" s="286" t="str">
        <f t="shared" si="3"/>
        <v/>
      </c>
      <c r="E28" s="278" t="str">
        <f t="shared" si="4"/>
        <v/>
      </c>
      <c r="F28" s="328"/>
      <c r="G28" s="290" t="str">
        <f t="shared" si="8"/>
        <v/>
      </c>
      <c r="H28" s="282" t="str">
        <f t="shared" si="9"/>
        <v/>
      </c>
      <c r="I28" s="171" t="str">
        <f t="shared" si="6"/>
        <v/>
      </c>
      <c r="J28" s="154"/>
      <c r="K28" s="238"/>
      <c r="L28" s="169"/>
      <c r="M28" s="136"/>
      <c r="Q28" s="112">
        <f t="shared" si="5"/>
        <v>0</v>
      </c>
      <c r="S28" s="343" t="str">
        <f t="shared" si="7"/>
        <v/>
      </c>
    </row>
    <row r="29" spans="1:19" ht="15" customHeight="1">
      <c r="A29" s="136"/>
      <c r="B29" s="430"/>
      <c r="C29" s="431"/>
      <c r="D29" s="287" t="str">
        <f t="shared" si="3"/>
        <v/>
      </c>
      <c r="E29" s="279" t="str">
        <f t="shared" si="4"/>
        <v/>
      </c>
      <c r="F29" s="329"/>
      <c r="G29" s="291" t="str">
        <f t="shared" si="8"/>
        <v/>
      </c>
      <c r="H29" s="283" t="str">
        <f t="shared" si="9"/>
        <v/>
      </c>
      <c r="I29" s="172" t="str">
        <f t="shared" si="6"/>
        <v/>
      </c>
      <c r="J29" s="125"/>
      <c r="K29" s="239"/>
      <c r="L29" s="240"/>
      <c r="M29" s="136"/>
      <c r="Q29" s="112">
        <f t="shared" si="5"/>
        <v>0</v>
      </c>
      <c r="S29" s="343" t="str">
        <f t="shared" si="7"/>
        <v/>
      </c>
    </row>
    <row r="30" spans="1:19" ht="15" customHeight="1">
      <c r="A30" s="136"/>
      <c r="B30" s="426"/>
      <c r="C30" s="427"/>
      <c r="D30" s="285" t="str">
        <f t="shared" si="3"/>
        <v/>
      </c>
      <c r="E30" s="277" t="str">
        <f t="shared" si="4"/>
        <v/>
      </c>
      <c r="F30" s="327"/>
      <c r="G30" s="289" t="str">
        <f t="shared" si="8"/>
        <v/>
      </c>
      <c r="H30" s="281" t="str">
        <f t="shared" si="9"/>
        <v/>
      </c>
      <c r="I30" s="170" t="str">
        <f t="shared" si="6"/>
        <v/>
      </c>
      <c r="J30" s="126"/>
      <c r="K30" s="237"/>
      <c r="L30" s="168"/>
      <c r="M30" s="136"/>
      <c r="Q30" s="112">
        <f t="shared" si="5"/>
        <v>0</v>
      </c>
      <c r="S30" s="343" t="str">
        <f t="shared" si="7"/>
        <v/>
      </c>
    </row>
    <row r="31" spans="1:19" ht="15" customHeight="1">
      <c r="A31" s="136"/>
      <c r="B31" s="428"/>
      <c r="C31" s="429"/>
      <c r="D31" s="286" t="str">
        <f t="shared" si="3"/>
        <v/>
      </c>
      <c r="E31" s="278" t="str">
        <f t="shared" si="4"/>
        <v/>
      </c>
      <c r="F31" s="328"/>
      <c r="G31" s="290" t="str">
        <f t="shared" si="8"/>
        <v/>
      </c>
      <c r="H31" s="282" t="str">
        <f t="shared" si="9"/>
        <v/>
      </c>
      <c r="I31" s="171" t="str">
        <f t="shared" si="6"/>
        <v/>
      </c>
      <c r="J31" s="154"/>
      <c r="K31" s="238"/>
      <c r="L31" s="169"/>
      <c r="M31" s="136"/>
      <c r="Q31" s="112">
        <f t="shared" si="5"/>
        <v>0</v>
      </c>
      <c r="S31" s="343" t="str">
        <f t="shared" si="7"/>
        <v/>
      </c>
    </row>
    <row r="32" spans="1:19" ht="15" customHeight="1">
      <c r="A32" s="136"/>
      <c r="B32" s="430"/>
      <c r="C32" s="431"/>
      <c r="D32" s="287" t="str">
        <f t="shared" si="3"/>
        <v/>
      </c>
      <c r="E32" s="279" t="str">
        <f t="shared" si="4"/>
        <v/>
      </c>
      <c r="F32" s="329"/>
      <c r="G32" s="291" t="str">
        <f t="shared" si="8"/>
        <v/>
      </c>
      <c r="H32" s="283" t="str">
        <f t="shared" si="9"/>
        <v/>
      </c>
      <c r="I32" s="172" t="str">
        <f t="shared" si="6"/>
        <v/>
      </c>
      <c r="J32" s="125"/>
      <c r="K32" s="239"/>
      <c r="L32" s="240"/>
      <c r="M32" s="136"/>
      <c r="Q32" s="112">
        <f t="shared" si="5"/>
        <v>0</v>
      </c>
      <c r="S32" s="343" t="str">
        <f t="shared" si="7"/>
        <v/>
      </c>
    </row>
    <row r="33" spans="1:19" ht="15" customHeight="1">
      <c r="A33" s="136"/>
      <c r="B33" s="426"/>
      <c r="C33" s="427"/>
      <c r="D33" s="285" t="str">
        <f t="shared" si="3"/>
        <v/>
      </c>
      <c r="E33" s="277" t="str">
        <f t="shared" si="4"/>
        <v/>
      </c>
      <c r="F33" s="327"/>
      <c r="G33" s="289" t="str">
        <f t="shared" si="8"/>
        <v/>
      </c>
      <c r="H33" s="281" t="str">
        <f t="shared" si="9"/>
        <v/>
      </c>
      <c r="I33" s="170" t="str">
        <f t="shared" si="6"/>
        <v/>
      </c>
      <c r="J33" s="126"/>
      <c r="K33" s="237"/>
      <c r="L33" s="168"/>
      <c r="M33" s="136"/>
      <c r="Q33" s="112">
        <f t="shared" si="5"/>
        <v>0</v>
      </c>
      <c r="S33" s="343" t="str">
        <f t="shared" si="7"/>
        <v/>
      </c>
    </row>
    <row r="34" spans="1:19" ht="15" customHeight="1">
      <c r="A34" s="136"/>
      <c r="B34" s="428"/>
      <c r="C34" s="429"/>
      <c r="D34" s="286" t="str">
        <f t="shared" si="3"/>
        <v/>
      </c>
      <c r="E34" s="278" t="str">
        <f t="shared" si="4"/>
        <v/>
      </c>
      <c r="F34" s="328"/>
      <c r="G34" s="290" t="str">
        <f t="shared" si="8"/>
        <v/>
      </c>
      <c r="H34" s="282" t="str">
        <f t="shared" si="9"/>
        <v/>
      </c>
      <c r="I34" s="171" t="str">
        <f t="shared" si="6"/>
        <v/>
      </c>
      <c r="J34" s="154"/>
      <c r="K34" s="238"/>
      <c r="L34" s="169"/>
      <c r="M34" s="136"/>
      <c r="Q34" s="112">
        <f t="shared" si="5"/>
        <v>0</v>
      </c>
      <c r="S34" s="343" t="str">
        <f t="shared" si="7"/>
        <v/>
      </c>
    </row>
    <row r="35" spans="1:19" ht="15" customHeight="1">
      <c r="A35" s="136"/>
      <c r="B35" s="430"/>
      <c r="C35" s="431"/>
      <c r="D35" s="287" t="str">
        <f t="shared" si="3"/>
        <v/>
      </c>
      <c r="E35" s="279" t="str">
        <f t="shared" si="4"/>
        <v/>
      </c>
      <c r="F35" s="329"/>
      <c r="G35" s="291" t="str">
        <f t="shared" si="8"/>
        <v/>
      </c>
      <c r="H35" s="283" t="str">
        <f t="shared" si="9"/>
        <v/>
      </c>
      <c r="I35" s="172" t="str">
        <f t="shared" si="6"/>
        <v/>
      </c>
      <c r="J35" s="125"/>
      <c r="K35" s="239"/>
      <c r="L35" s="240"/>
      <c r="M35" s="136"/>
      <c r="Q35" s="112">
        <f t="shared" si="5"/>
        <v>0</v>
      </c>
      <c r="S35" s="343" t="str">
        <f t="shared" si="7"/>
        <v/>
      </c>
    </row>
    <row r="36" spans="1:19" ht="15" customHeight="1">
      <c r="A36" s="136"/>
      <c r="B36" s="426"/>
      <c r="C36" s="427"/>
      <c r="D36" s="285" t="str">
        <f t="shared" si="3"/>
        <v/>
      </c>
      <c r="E36" s="277" t="str">
        <f t="shared" si="4"/>
        <v/>
      </c>
      <c r="F36" s="327"/>
      <c r="G36" s="289" t="str">
        <f t="shared" si="8"/>
        <v/>
      </c>
      <c r="H36" s="281" t="str">
        <f t="shared" si="9"/>
        <v/>
      </c>
      <c r="I36" s="170" t="str">
        <f t="shared" si="6"/>
        <v/>
      </c>
      <c r="J36" s="126"/>
      <c r="K36" s="237"/>
      <c r="L36" s="168"/>
      <c r="M36" s="136"/>
      <c r="Q36" s="112">
        <f t="shared" si="5"/>
        <v>0</v>
      </c>
      <c r="S36" s="343" t="str">
        <f t="shared" si="7"/>
        <v/>
      </c>
    </row>
    <row r="37" spans="1:19" ht="15" customHeight="1">
      <c r="A37" s="136"/>
      <c r="B37" s="428"/>
      <c r="C37" s="429"/>
      <c r="D37" s="286" t="str">
        <f t="shared" si="3"/>
        <v/>
      </c>
      <c r="E37" s="278" t="str">
        <f t="shared" si="4"/>
        <v/>
      </c>
      <c r="F37" s="328"/>
      <c r="G37" s="290" t="str">
        <f t="shared" si="8"/>
        <v/>
      </c>
      <c r="H37" s="282" t="str">
        <f t="shared" si="9"/>
        <v/>
      </c>
      <c r="I37" s="171" t="str">
        <f t="shared" si="6"/>
        <v/>
      </c>
      <c r="J37" s="154"/>
      <c r="K37" s="238"/>
      <c r="L37" s="169"/>
      <c r="M37" s="136"/>
      <c r="Q37" s="112">
        <f t="shared" si="5"/>
        <v>0</v>
      </c>
      <c r="S37" s="343" t="str">
        <f t="shared" si="7"/>
        <v/>
      </c>
    </row>
    <row r="38" spans="1:19" ht="15" customHeight="1">
      <c r="A38" s="136"/>
      <c r="B38" s="430"/>
      <c r="C38" s="431"/>
      <c r="D38" s="287" t="str">
        <f t="shared" si="3"/>
        <v/>
      </c>
      <c r="E38" s="279" t="str">
        <f t="shared" si="4"/>
        <v/>
      </c>
      <c r="F38" s="328"/>
      <c r="G38" s="291" t="str">
        <f t="shared" si="8"/>
        <v/>
      </c>
      <c r="H38" s="283" t="str">
        <f t="shared" si="9"/>
        <v/>
      </c>
      <c r="I38" s="172" t="str">
        <f t="shared" si="6"/>
        <v/>
      </c>
      <c r="J38" s="125"/>
      <c r="K38" s="239"/>
      <c r="L38" s="240"/>
      <c r="M38" s="136"/>
      <c r="Q38" s="112">
        <f t="shared" si="5"/>
        <v>0</v>
      </c>
      <c r="S38" s="343" t="str">
        <f t="shared" si="7"/>
        <v/>
      </c>
    </row>
    <row r="39" spans="1:19" ht="15" customHeight="1">
      <c r="A39" s="136"/>
      <c r="B39" s="428"/>
      <c r="C39" s="429"/>
      <c r="D39" s="285" t="str">
        <f t="shared" ref="D39:D41" si="10">+IF(O39="","",IF(O39&gt;0,INT(O39),IF(O39&lt;=-1,ROUNDDOWN(O39,0),IF(O39=0,"","-0"))))</f>
        <v/>
      </c>
      <c r="E39" s="277" t="str">
        <f t="shared" ref="E39:E41" si="11">+IF(OR(O39="",Q39=0),"",Q39)</f>
        <v/>
      </c>
      <c r="F39" s="327"/>
      <c r="G39" s="331" t="str">
        <f t="shared" si="8"/>
        <v/>
      </c>
      <c r="H39" s="281" t="str">
        <f t="shared" si="9"/>
        <v/>
      </c>
      <c r="I39" s="170" t="str">
        <f t="shared" si="6"/>
        <v/>
      </c>
      <c r="J39" s="154"/>
      <c r="K39" s="238"/>
      <c r="L39" s="169"/>
      <c r="M39" s="136"/>
      <c r="Q39" s="112">
        <f t="shared" si="5"/>
        <v>0</v>
      </c>
      <c r="S39" s="343" t="str">
        <f t="shared" si="7"/>
        <v/>
      </c>
    </row>
    <row r="40" spans="1:19" ht="15" customHeight="1">
      <c r="A40" s="136"/>
      <c r="B40" s="428"/>
      <c r="C40" s="429"/>
      <c r="D40" s="286" t="str">
        <f t="shared" si="10"/>
        <v/>
      </c>
      <c r="E40" s="278" t="str">
        <f t="shared" si="11"/>
        <v/>
      </c>
      <c r="F40" s="328"/>
      <c r="G40" s="332" t="str">
        <f t="shared" si="8"/>
        <v/>
      </c>
      <c r="H40" s="282" t="str">
        <f t="shared" si="9"/>
        <v/>
      </c>
      <c r="I40" s="171" t="str">
        <f t="shared" si="6"/>
        <v/>
      </c>
      <c r="J40" s="154"/>
      <c r="K40" s="238"/>
      <c r="L40" s="169"/>
      <c r="M40" s="136"/>
      <c r="Q40" s="112">
        <f t="shared" si="5"/>
        <v>0</v>
      </c>
      <c r="S40" s="343" t="str">
        <f t="shared" si="7"/>
        <v/>
      </c>
    </row>
    <row r="41" spans="1:19" ht="15" customHeight="1" thickBot="1">
      <c r="B41" s="442"/>
      <c r="C41" s="443"/>
      <c r="D41" s="288" t="str">
        <f t="shared" si="10"/>
        <v/>
      </c>
      <c r="E41" s="280" t="str">
        <f t="shared" si="11"/>
        <v/>
      </c>
      <c r="F41" s="330"/>
      <c r="G41" s="333" t="str">
        <f t="shared" si="8"/>
        <v/>
      </c>
      <c r="H41" s="284" t="str">
        <f t="shared" si="9"/>
        <v/>
      </c>
      <c r="I41" s="173" t="str">
        <f t="shared" si="6"/>
        <v/>
      </c>
      <c r="J41" s="127"/>
      <c r="K41" s="241"/>
      <c r="L41" s="242"/>
      <c r="Q41" s="112">
        <f t="shared" si="5"/>
        <v>0</v>
      </c>
      <c r="S41" s="343" t="str">
        <f t="shared" si="7"/>
        <v/>
      </c>
    </row>
    <row r="42" spans="1:19" ht="12.75" customHeight="1"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</row>
    <row r="43" spans="1:19" ht="20.25" customHeight="1">
      <c r="B43" s="124"/>
      <c r="C43" s="124"/>
      <c r="D43" s="124"/>
      <c r="E43" s="124"/>
      <c r="F43" s="124"/>
      <c r="G43" s="124"/>
      <c r="H43" s="124"/>
      <c r="I43" s="124"/>
      <c r="J43" s="124"/>
      <c r="K43" s="124"/>
      <c r="L43" s="124"/>
    </row>
    <row r="44" spans="1:19" ht="12.95" customHeight="1" thickBot="1">
      <c r="A44" s="136"/>
      <c r="B44" s="113"/>
      <c r="C44" s="113"/>
      <c r="D44" s="139"/>
      <c r="E44" s="139"/>
      <c r="F44" s="139"/>
      <c r="G44" s="139"/>
      <c r="H44" s="139"/>
      <c r="I44" s="114"/>
      <c r="J44" s="114" t="s">
        <v>341</v>
      </c>
      <c r="K44" s="114"/>
      <c r="L44" s="115"/>
      <c r="M44" s="136"/>
    </row>
    <row r="45" spans="1:19" ht="15" customHeight="1">
      <c r="A45" s="136"/>
      <c r="B45" s="230" t="s">
        <v>246</v>
      </c>
      <c r="C45" s="440"/>
      <c r="D45" s="441"/>
      <c r="E45" s="441"/>
      <c r="F45" s="441"/>
      <c r="G45" s="441"/>
      <c r="H45" s="441"/>
      <c r="I45" s="441"/>
      <c r="J45" s="119" t="s">
        <v>342</v>
      </c>
      <c r="K45" s="120"/>
      <c r="L45" s="236"/>
      <c r="M45" s="136"/>
    </row>
    <row r="46" spans="1:19" ht="28.5" customHeight="1" thickBot="1">
      <c r="A46" s="136"/>
      <c r="B46" s="155" t="s">
        <v>348</v>
      </c>
      <c r="C46" s="438"/>
      <c r="D46" s="439"/>
      <c r="E46" s="439"/>
      <c r="F46" s="439"/>
      <c r="G46" s="439"/>
      <c r="H46" s="439"/>
      <c r="I46" s="439"/>
      <c r="J46" s="156" t="s">
        <v>343</v>
      </c>
      <c r="K46" s="344" t="str">
        <f>(IF(LEFT(O45,2)="B3",O44,""))</f>
        <v/>
      </c>
      <c r="L46" s="157" t="str">
        <f>(IF(LEFT(O45,2)="B3","円",""))</f>
        <v/>
      </c>
      <c r="M46" s="136"/>
    </row>
    <row r="47" spans="1:19" ht="26.25" customHeight="1" thickBot="1">
      <c r="A47" s="136"/>
      <c r="B47" s="114"/>
      <c r="C47" s="114"/>
      <c r="D47" s="114"/>
      <c r="E47" s="114"/>
      <c r="F47" s="122"/>
      <c r="G47" s="123"/>
      <c r="H47" s="123"/>
      <c r="I47" s="114"/>
      <c r="J47" s="114" t="s">
        <v>344</v>
      </c>
      <c r="K47" s="121"/>
      <c r="L47" s="114"/>
      <c r="M47" s="136"/>
    </row>
    <row r="48" spans="1:19" ht="21.75" customHeight="1">
      <c r="A48" s="136"/>
      <c r="B48" s="436" t="s">
        <v>177</v>
      </c>
      <c r="C48" s="437"/>
      <c r="D48" s="432" t="s">
        <v>245</v>
      </c>
      <c r="E48" s="433"/>
      <c r="F48" s="158" t="s">
        <v>178</v>
      </c>
      <c r="G48" s="434" t="s">
        <v>179</v>
      </c>
      <c r="H48" s="435"/>
      <c r="I48" s="334" t="s">
        <v>156</v>
      </c>
      <c r="J48" s="334"/>
      <c r="K48" s="424" t="s">
        <v>180</v>
      </c>
      <c r="L48" s="425"/>
      <c r="M48" s="137"/>
    </row>
    <row r="49" spans="1:19" ht="15" customHeight="1">
      <c r="A49" s="136"/>
      <c r="B49" s="426"/>
      <c r="C49" s="427"/>
      <c r="D49" s="285" t="str">
        <f>+IF(O49="","",IF(O49&gt;0,INT(O49),IF(O49&lt;=-1,ROUNDDOWN(O49,0),IF(O49=0,"","-0"))))</f>
        <v/>
      </c>
      <c r="E49" s="277" t="str">
        <f>+IF(OR(O49="",Q49=0),"",Q49)</f>
        <v/>
      </c>
      <c r="F49" s="327"/>
      <c r="G49" s="289" t="str">
        <f>+IF(OR(P49="",F49="式"),"",IF(INT(P49),INT(P49),"0"))</f>
        <v/>
      </c>
      <c r="H49" s="281" t="str">
        <f>+IF(OR(P49="",F49="式"),"",IF(P49-INT(P49),P49-INT(P49),""))</f>
        <v/>
      </c>
      <c r="I49" s="170" t="str">
        <f>(IF(LEFT(O45,2)="B3","",IF(S49="","",S49)))</f>
        <v/>
      </c>
      <c r="J49" s="293"/>
      <c r="K49" s="237"/>
      <c r="L49" s="168"/>
      <c r="M49" s="136"/>
      <c r="Q49" s="112">
        <f>ABS(O49)-INT(ABS(O49))</f>
        <v>0</v>
      </c>
      <c r="S49" s="112" t="str">
        <f>IF(O49="","",O49*P49)</f>
        <v/>
      </c>
    </row>
    <row r="50" spans="1:19" ht="15" customHeight="1">
      <c r="A50" s="136"/>
      <c r="B50" s="428"/>
      <c r="C50" s="429"/>
      <c r="D50" s="286" t="str">
        <f t="shared" ref="D50:D84" si="12">+IF(O50="","",IF(O50&gt;0,INT(O50),IF(O50&lt;=-1,ROUNDDOWN(O50,0),IF(O50=0,"","-0"))))</f>
        <v/>
      </c>
      <c r="E50" s="278" t="str">
        <f t="shared" ref="E50:E84" si="13">+IF(OR(O50="",Q50=0),"",Q50)</f>
        <v/>
      </c>
      <c r="F50" s="328"/>
      <c r="G50" s="290" t="str">
        <f>+IF(OR(P50="",F50="式"),"",IF(INT(P50),INT(P50),"0"))</f>
        <v/>
      </c>
      <c r="H50" s="282" t="str">
        <f>+IF(OR(P50="",F50="式"),"",IF(P50-INT(P50),P50-INT(P50),""))</f>
        <v/>
      </c>
      <c r="I50" s="171" t="str">
        <f>(IF(LEFT(O45,2)="B3","",IF(S50="","",S50)))</f>
        <v/>
      </c>
      <c r="J50" s="294"/>
      <c r="K50" s="238" t="s">
        <v>345</v>
      </c>
      <c r="L50" s="169"/>
      <c r="M50" s="136"/>
      <c r="Q50" s="112">
        <f t="shared" ref="Q50:Q84" si="14">ABS(O50)-INT(ABS(O50))</f>
        <v>0</v>
      </c>
      <c r="S50" s="112" t="str">
        <f t="shared" ref="S50:S84" si="15">IF(O50="","",O50*P50)</f>
        <v/>
      </c>
    </row>
    <row r="51" spans="1:19" ht="15" customHeight="1">
      <c r="A51" s="136"/>
      <c r="B51" s="430"/>
      <c r="C51" s="431"/>
      <c r="D51" s="287" t="str">
        <f t="shared" si="12"/>
        <v/>
      </c>
      <c r="E51" s="279" t="str">
        <f t="shared" si="13"/>
        <v/>
      </c>
      <c r="F51" s="329"/>
      <c r="G51" s="291" t="str">
        <f>+IF(OR(P51="",F51="式"),"",IF(INT(P51),INT(P51),"0"))</f>
        <v/>
      </c>
      <c r="H51" s="283" t="str">
        <f>+IF(OR(P51="",F51="式"),"",IF(P51-INT(P51),P51-INT(P51),""))</f>
        <v/>
      </c>
      <c r="I51" s="171" t="str">
        <f>(IF(LEFT(O45,2)="B3","",IF(S51="","",S51)))</f>
        <v/>
      </c>
      <c r="J51" s="295"/>
      <c r="K51" s="239" t="s">
        <v>345</v>
      </c>
      <c r="L51" s="240"/>
      <c r="M51" s="136"/>
      <c r="Q51" s="112">
        <f t="shared" si="14"/>
        <v>0</v>
      </c>
      <c r="S51" s="112" t="str">
        <f t="shared" si="15"/>
        <v/>
      </c>
    </row>
    <row r="52" spans="1:19" ht="15" customHeight="1">
      <c r="A52" s="136"/>
      <c r="B52" s="426"/>
      <c r="C52" s="427"/>
      <c r="D52" s="285" t="str">
        <f t="shared" si="12"/>
        <v/>
      </c>
      <c r="E52" s="277" t="str">
        <f t="shared" si="13"/>
        <v/>
      </c>
      <c r="F52" s="327"/>
      <c r="G52" s="289" t="str">
        <f t="shared" ref="G52:G84" si="16">+IF(OR(P52="",F52="式"),"",IF(INT(P52),INT(P52),"0"))</f>
        <v/>
      </c>
      <c r="H52" s="281" t="str">
        <f t="shared" ref="H52:H84" si="17">+IF(OR(P52="",F52="式"),"",IF(P52-INT(P52),P52-INT(P52),""))</f>
        <v/>
      </c>
      <c r="I52" s="170" t="str">
        <f>(IF(LEFT(O45,2)="B3","",IF(S52="","",S52)))</f>
        <v/>
      </c>
      <c r="J52" s="126"/>
      <c r="K52" s="237" t="s">
        <v>345</v>
      </c>
      <c r="L52" s="168"/>
      <c r="M52" s="136"/>
      <c r="Q52" s="112">
        <f t="shared" si="14"/>
        <v>0</v>
      </c>
      <c r="S52" s="112" t="str">
        <f t="shared" si="15"/>
        <v/>
      </c>
    </row>
    <row r="53" spans="1:19" ht="15" customHeight="1">
      <c r="A53" s="136"/>
      <c r="B53" s="428"/>
      <c r="C53" s="429"/>
      <c r="D53" s="286" t="str">
        <f t="shared" si="12"/>
        <v/>
      </c>
      <c r="E53" s="278" t="str">
        <f t="shared" si="13"/>
        <v/>
      </c>
      <c r="F53" s="328"/>
      <c r="G53" s="290" t="str">
        <f t="shared" si="16"/>
        <v/>
      </c>
      <c r="H53" s="282" t="str">
        <f t="shared" si="17"/>
        <v/>
      </c>
      <c r="I53" s="171" t="str">
        <f>(IF(LEFT(O45,2)="B3","",IF(S53="","",S53)))</f>
        <v/>
      </c>
      <c r="J53" s="154"/>
      <c r="K53" s="238" t="s">
        <v>345</v>
      </c>
      <c r="L53" s="169"/>
      <c r="M53" s="136"/>
      <c r="Q53" s="112">
        <f t="shared" si="14"/>
        <v>0</v>
      </c>
      <c r="S53" s="112" t="str">
        <f t="shared" si="15"/>
        <v/>
      </c>
    </row>
    <row r="54" spans="1:19" ht="15" customHeight="1">
      <c r="A54" s="136"/>
      <c r="B54" s="430"/>
      <c r="C54" s="431"/>
      <c r="D54" s="287" t="str">
        <f t="shared" si="12"/>
        <v/>
      </c>
      <c r="E54" s="279" t="str">
        <f t="shared" si="13"/>
        <v/>
      </c>
      <c r="F54" s="329"/>
      <c r="G54" s="291" t="str">
        <f t="shared" si="16"/>
        <v/>
      </c>
      <c r="H54" s="283" t="str">
        <f t="shared" si="17"/>
        <v/>
      </c>
      <c r="I54" s="171" t="str">
        <f>(IF(LEFT(O45,2)="B3","",IF(S54="","",S54)))</f>
        <v/>
      </c>
      <c r="J54" s="125"/>
      <c r="K54" s="239" t="s">
        <v>345</v>
      </c>
      <c r="L54" s="240"/>
      <c r="M54" s="136"/>
      <c r="Q54" s="112">
        <f t="shared" si="14"/>
        <v>0</v>
      </c>
      <c r="S54" s="112" t="str">
        <f t="shared" si="15"/>
        <v/>
      </c>
    </row>
    <row r="55" spans="1:19" ht="15" customHeight="1">
      <c r="A55" s="136"/>
      <c r="B55" s="426"/>
      <c r="C55" s="427"/>
      <c r="D55" s="285" t="str">
        <f t="shared" si="12"/>
        <v/>
      </c>
      <c r="E55" s="277" t="str">
        <f t="shared" si="13"/>
        <v/>
      </c>
      <c r="F55" s="327"/>
      <c r="G55" s="289" t="str">
        <f t="shared" si="16"/>
        <v/>
      </c>
      <c r="H55" s="281" t="str">
        <f t="shared" si="17"/>
        <v/>
      </c>
      <c r="I55" s="170" t="str">
        <f>(IF(LEFT(O45,2)="B3","",IF(S55="","",S55)))</f>
        <v/>
      </c>
      <c r="J55" s="126"/>
      <c r="K55" s="237"/>
      <c r="L55" s="168"/>
      <c r="M55" s="136"/>
      <c r="Q55" s="112">
        <f t="shared" si="14"/>
        <v>0</v>
      </c>
      <c r="S55" s="112" t="str">
        <f t="shared" si="15"/>
        <v/>
      </c>
    </row>
    <row r="56" spans="1:19" ht="15" customHeight="1">
      <c r="A56" s="136"/>
      <c r="B56" s="428"/>
      <c r="C56" s="429"/>
      <c r="D56" s="286" t="str">
        <f t="shared" si="12"/>
        <v/>
      </c>
      <c r="E56" s="278" t="str">
        <f t="shared" si="13"/>
        <v/>
      </c>
      <c r="F56" s="328"/>
      <c r="G56" s="290" t="str">
        <f t="shared" si="16"/>
        <v/>
      </c>
      <c r="H56" s="282" t="str">
        <f t="shared" si="17"/>
        <v/>
      </c>
      <c r="I56" s="171" t="str">
        <f>(IF(LEFT(O45,2)="B3","",IF(S56="","",S56)))</f>
        <v/>
      </c>
      <c r="J56" s="154"/>
      <c r="K56" s="238"/>
      <c r="L56" s="169"/>
      <c r="M56" s="136"/>
      <c r="Q56" s="112">
        <f t="shared" si="14"/>
        <v>0</v>
      </c>
      <c r="S56" s="112" t="str">
        <f t="shared" si="15"/>
        <v/>
      </c>
    </row>
    <row r="57" spans="1:19" ht="15" customHeight="1">
      <c r="A57" s="136"/>
      <c r="B57" s="430"/>
      <c r="C57" s="431"/>
      <c r="D57" s="287" t="str">
        <f t="shared" si="12"/>
        <v/>
      </c>
      <c r="E57" s="279" t="str">
        <f t="shared" si="13"/>
        <v/>
      </c>
      <c r="F57" s="329"/>
      <c r="G57" s="291" t="str">
        <f t="shared" si="16"/>
        <v/>
      </c>
      <c r="H57" s="283" t="str">
        <f t="shared" si="17"/>
        <v/>
      </c>
      <c r="I57" s="171" t="str">
        <f>(IF(LEFT(O45,2)="B3","",IF(S57="","",S57)))</f>
        <v/>
      </c>
      <c r="J57" s="125"/>
      <c r="K57" s="239"/>
      <c r="L57" s="240"/>
      <c r="M57" s="136"/>
      <c r="Q57" s="112">
        <f t="shared" si="14"/>
        <v>0</v>
      </c>
      <c r="S57" s="112" t="str">
        <f t="shared" si="15"/>
        <v/>
      </c>
    </row>
    <row r="58" spans="1:19" ht="15" customHeight="1">
      <c r="A58" s="136"/>
      <c r="B58" s="426"/>
      <c r="C58" s="427"/>
      <c r="D58" s="285" t="str">
        <f t="shared" si="12"/>
        <v/>
      </c>
      <c r="E58" s="277" t="str">
        <f t="shared" si="13"/>
        <v/>
      </c>
      <c r="F58" s="327"/>
      <c r="G58" s="289" t="str">
        <f t="shared" si="16"/>
        <v/>
      </c>
      <c r="H58" s="281" t="str">
        <f t="shared" si="17"/>
        <v/>
      </c>
      <c r="I58" s="170" t="str">
        <f>(IF(LEFT(O45,2)="B3","",IF(S58="","",S58)))</f>
        <v/>
      </c>
      <c r="J58" s="126"/>
      <c r="K58" s="237"/>
      <c r="L58" s="168"/>
      <c r="M58" s="136"/>
      <c r="Q58" s="112">
        <f t="shared" si="14"/>
        <v>0</v>
      </c>
      <c r="S58" s="112" t="str">
        <f t="shared" si="15"/>
        <v/>
      </c>
    </row>
    <row r="59" spans="1:19" ht="15" customHeight="1">
      <c r="A59" s="136"/>
      <c r="B59" s="428"/>
      <c r="C59" s="429"/>
      <c r="D59" s="286" t="str">
        <f t="shared" si="12"/>
        <v/>
      </c>
      <c r="E59" s="278" t="str">
        <f t="shared" si="13"/>
        <v/>
      </c>
      <c r="F59" s="328"/>
      <c r="G59" s="290" t="str">
        <f t="shared" si="16"/>
        <v/>
      </c>
      <c r="H59" s="282" t="str">
        <f t="shared" si="17"/>
        <v/>
      </c>
      <c r="I59" s="171" t="str">
        <f>(IF(LEFT(O45,2)="B3","",IF(S59="","",S59)))</f>
        <v/>
      </c>
      <c r="J59" s="154"/>
      <c r="K59" s="238"/>
      <c r="L59" s="169"/>
      <c r="M59" s="136"/>
      <c r="Q59" s="112">
        <f t="shared" si="14"/>
        <v>0</v>
      </c>
      <c r="S59" s="112" t="str">
        <f t="shared" si="15"/>
        <v/>
      </c>
    </row>
    <row r="60" spans="1:19" ht="15" customHeight="1">
      <c r="A60" s="136"/>
      <c r="B60" s="430"/>
      <c r="C60" s="431"/>
      <c r="D60" s="287" t="str">
        <f t="shared" si="12"/>
        <v/>
      </c>
      <c r="E60" s="279" t="str">
        <f t="shared" si="13"/>
        <v/>
      </c>
      <c r="F60" s="329"/>
      <c r="G60" s="291" t="str">
        <f t="shared" si="16"/>
        <v/>
      </c>
      <c r="H60" s="283" t="str">
        <f t="shared" si="17"/>
        <v/>
      </c>
      <c r="I60" s="171" t="str">
        <f>(IF(LEFT(O45,2)="B3","",IF(S60="","",S60)))</f>
        <v/>
      </c>
      <c r="J60" s="125"/>
      <c r="K60" s="239"/>
      <c r="L60" s="240"/>
      <c r="M60" s="136"/>
      <c r="Q60" s="112">
        <f t="shared" si="14"/>
        <v>0</v>
      </c>
      <c r="S60" s="112" t="str">
        <f t="shared" si="15"/>
        <v/>
      </c>
    </row>
    <row r="61" spans="1:19" ht="15" customHeight="1">
      <c r="A61" s="136"/>
      <c r="B61" s="426"/>
      <c r="C61" s="427"/>
      <c r="D61" s="285" t="str">
        <f t="shared" si="12"/>
        <v/>
      </c>
      <c r="E61" s="277" t="str">
        <f t="shared" si="13"/>
        <v/>
      </c>
      <c r="F61" s="327"/>
      <c r="G61" s="289" t="str">
        <f t="shared" si="16"/>
        <v/>
      </c>
      <c r="H61" s="281" t="str">
        <f t="shared" si="17"/>
        <v/>
      </c>
      <c r="I61" s="170" t="str">
        <f>(IF(LEFT(O45,2)="B3","",IF(S61="","",S61)))</f>
        <v/>
      </c>
      <c r="J61" s="126"/>
      <c r="K61" s="237"/>
      <c r="L61" s="168"/>
      <c r="M61" s="136"/>
      <c r="Q61" s="112">
        <f t="shared" si="14"/>
        <v>0</v>
      </c>
      <c r="S61" s="112" t="str">
        <f t="shared" si="15"/>
        <v/>
      </c>
    </row>
    <row r="62" spans="1:19" ht="15" customHeight="1">
      <c r="A62" s="136"/>
      <c r="B62" s="428"/>
      <c r="C62" s="429"/>
      <c r="D62" s="286" t="str">
        <f t="shared" si="12"/>
        <v/>
      </c>
      <c r="E62" s="278" t="str">
        <f t="shared" si="13"/>
        <v/>
      </c>
      <c r="F62" s="328"/>
      <c r="G62" s="290" t="str">
        <f t="shared" si="16"/>
        <v/>
      </c>
      <c r="H62" s="282" t="str">
        <f t="shared" si="17"/>
        <v/>
      </c>
      <c r="I62" s="171" t="str">
        <f>(IF(LEFT(O45,2)="B3","",IF(S62="","",S62)))</f>
        <v/>
      </c>
      <c r="J62" s="154"/>
      <c r="K62" s="238"/>
      <c r="L62" s="169"/>
      <c r="M62" s="136"/>
      <c r="Q62" s="112">
        <f t="shared" si="14"/>
        <v>0</v>
      </c>
      <c r="S62" s="112" t="str">
        <f t="shared" si="15"/>
        <v/>
      </c>
    </row>
    <row r="63" spans="1:19" ht="15" customHeight="1">
      <c r="A63" s="136"/>
      <c r="B63" s="430"/>
      <c r="C63" s="431"/>
      <c r="D63" s="287" t="str">
        <f t="shared" si="12"/>
        <v/>
      </c>
      <c r="E63" s="279" t="str">
        <f t="shared" si="13"/>
        <v/>
      </c>
      <c r="F63" s="329"/>
      <c r="G63" s="291" t="str">
        <f t="shared" si="16"/>
        <v/>
      </c>
      <c r="H63" s="283" t="str">
        <f t="shared" si="17"/>
        <v/>
      </c>
      <c r="I63" s="171" t="str">
        <f>(IF(LEFT(O45,2)="B3","",IF(S63="","",S63)))</f>
        <v/>
      </c>
      <c r="J63" s="125"/>
      <c r="K63" s="239"/>
      <c r="L63" s="240"/>
      <c r="M63" s="136"/>
      <c r="Q63" s="112">
        <f t="shared" si="14"/>
        <v>0</v>
      </c>
      <c r="S63" s="112" t="str">
        <f t="shared" si="15"/>
        <v/>
      </c>
    </row>
    <row r="64" spans="1:19" ht="15" customHeight="1">
      <c r="A64" s="136"/>
      <c r="B64" s="426"/>
      <c r="C64" s="427"/>
      <c r="D64" s="285" t="str">
        <f t="shared" si="12"/>
        <v/>
      </c>
      <c r="E64" s="277" t="str">
        <f t="shared" si="13"/>
        <v/>
      </c>
      <c r="F64" s="327"/>
      <c r="G64" s="289" t="str">
        <f t="shared" si="16"/>
        <v/>
      </c>
      <c r="H64" s="281" t="str">
        <f t="shared" si="17"/>
        <v/>
      </c>
      <c r="I64" s="170" t="str">
        <f>(IF(LEFT(O45,2)="B3","",IF(S64="","",S64)))</f>
        <v/>
      </c>
      <c r="J64" s="126"/>
      <c r="K64" s="237"/>
      <c r="L64" s="168"/>
      <c r="M64" s="136"/>
      <c r="Q64" s="112">
        <f t="shared" si="14"/>
        <v>0</v>
      </c>
      <c r="S64" s="112" t="str">
        <f t="shared" si="15"/>
        <v/>
      </c>
    </row>
    <row r="65" spans="1:19" ht="15" customHeight="1">
      <c r="A65" s="136"/>
      <c r="B65" s="428"/>
      <c r="C65" s="429"/>
      <c r="D65" s="286" t="str">
        <f t="shared" si="12"/>
        <v/>
      </c>
      <c r="E65" s="278" t="str">
        <f t="shared" si="13"/>
        <v/>
      </c>
      <c r="F65" s="328"/>
      <c r="G65" s="290" t="str">
        <f t="shared" si="16"/>
        <v/>
      </c>
      <c r="H65" s="282" t="str">
        <f t="shared" si="17"/>
        <v/>
      </c>
      <c r="I65" s="171" t="str">
        <f>(IF(LEFT(O45,2)="B3","",IF(S65="","",S65)))</f>
        <v/>
      </c>
      <c r="J65" s="154"/>
      <c r="K65" s="238"/>
      <c r="L65" s="169"/>
      <c r="M65" s="136"/>
      <c r="Q65" s="112">
        <f t="shared" si="14"/>
        <v>0</v>
      </c>
      <c r="S65" s="112" t="str">
        <f t="shared" si="15"/>
        <v/>
      </c>
    </row>
    <row r="66" spans="1:19" ht="15" customHeight="1">
      <c r="A66" s="136"/>
      <c r="B66" s="430"/>
      <c r="C66" s="431"/>
      <c r="D66" s="287" t="str">
        <f t="shared" si="12"/>
        <v/>
      </c>
      <c r="E66" s="279" t="str">
        <f t="shared" si="13"/>
        <v/>
      </c>
      <c r="F66" s="329"/>
      <c r="G66" s="291" t="str">
        <f t="shared" si="16"/>
        <v/>
      </c>
      <c r="H66" s="283" t="str">
        <f t="shared" si="17"/>
        <v/>
      </c>
      <c r="I66" s="171" t="str">
        <f>(IF(LEFT(O45,2)="B3","",IF(S66="","",S66)))</f>
        <v/>
      </c>
      <c r="J66" s="125"/>
      <c r="K66" s="239"/>
      <c r="L66" s="240"/>
      <c r="M66" s="136"/>
      <c r="Q66" s="112">
        <f t="shared" si="14"/>
        <v>0</v>
      </c>
      <c r="S66" s="112" t="str">
        <f t="shared" si="15"/>
        <v/>
      </c>
    </row>
    <row r="67" spans="1:19" ht="15" customHeight="1">
      <c r="A67" s="136"/>
      <c r="B67" s="426"/>
      <c r="C67" s="427"/>
      <c r="D67" s="285" t="str">
        <f t="shared" si="12"/>
        <v/>
      </c>
      <c r="E67" s="277" t="str">
        <f t="shared" si="13"/>
        <v/>
      </c>
      <c r="F67" s="327"/>
      <c r="G67" s="289" t="str">
        <f t="shared" si="16"/>
        <v/>
      </c>
      <c r="H67" s="281" t="str">
        <f t="shared" si="17"/>
        <v/>
      </c>
      <c r="I67" s="170" t="str">
        <f>(IF(LEFT(O45,2)="B3","",IF(S67="","",S67)))</f>
        <v/>
      </c>
      <c r="J67" s="126"/>
      <c r="K67" s="237"/>
      <c r="L67" s="168"/>
      <c r="M67" s="136"/>
      <c r="Q67" s="112">
        <f t="shared" si="14"/>
        <v>0</v>
      </c>
      <c r="S67" s="112" t="str">
        <f t="shared" si="15"/>
        <v/>
      </c>
    </row>
    <row r="68" spans="1:19" ht="15" customHeight="1">
      <c r="A68" s="136"/>
      <c r="B68" s="428"/>
      <c r="C68" s="429"/>
      <c r="D68" s="286" t="str">
        <f t="shared" si="12"/>
        <v/>
      </c>
      <c r="E68" s="278" t="str">
        <f t="shared" si="13"/>
        <v/>
      </c>
      <c r="F68" s="328"/>
      <c r="G68" s="290" t="str">
        <f t="shared" si="16"/>
        <v/>
      </c>
      <c r="H68" s="282" t="str">
        <f t="shared" si="17"/>
        <v/>
      </c>
      <c r="I68" s="171" t="str">
        <f>(IF(LEFT(O45,2)="B3","",IF(S68="","",S68)))</f>
        <v/>
      </c>
      <c r="J68" s="154"/>
      <c r="K68" s="238"/>
      <c r="L68" s="169"/>
      <c r="M68" s="136"/>
      <c r="Q68" s="112">
        <f t="shared" si="14"/>
        <v>0</v>
      </c>
      <c r="S68" s="112" t="str">
        <f t="shared" si="15"/>
        <v/>
      </c>
    </row>
    <row r="69" spans="1:19" ht="15" customHeight="1">
      <c r="A69" s="136"/>
      <c r="B69" s="430"/>
      <c r="C69" s="431"/>
      <c r="D69" s="287" t="str">
        <f t="shared" si="12"/>
        <v/>
      </c>
      <c r="E69" s="279" t="str">
        <f t="shared" si="13"/>
        <v/>
      </c>
      <c r="F69" s="329"/>
      <c r="G69" s="291" t="str">
        <f t="shared" si="16"/>
        <v/>
      </c>
      <c r="H69" s="283" t="str">
        <f t="shared" si="17"/>
        <v/>
      </c>
      <c r="I69" s="171" t="str">
        <f>(IF(LEFT(O45,2)="B3","",IF(S69="","",S69)))</f>
        <v/>
      </c>
      <c r="J69" s="125"/>
      <c r="K69" s="239"/>
      <c r="L69" s="240"/>
      <c r="M69" s="136"/>
      <c r="Q69" s="112">
        <f t="shared" si="14"/>
        <v>0</v>
      </c>
      <c r="S69" s="112" t="str">
        <f t="shared" si="15"/>
        <v/>
      </c>
    </row>
    <row r="70" spans="1:19" ht="15" customHeight="1">
      <c r="A70" s="136"/>
      <c r="B70" s="426"/>
      <c r="C70" s="427"/>
      <c r="D70" s="285" t="str">
        <f t="shared" si="12"/>
        <v/>
      </c>
      <c r="E70" s="277" t="str">
        <f t="shared" si="13"/>
        <v/>
      </c>
      <c r="F70" s="327"/>
      <c r="G70" s="289" t="str">
        <f t="shared" si="16"/>
        <v/>
      </c>
      <c r="H70" s="281" t="str">
        <f t="shared" si="17"/>
        <v/>
      </c>
      <c r="I70" s="170" t="str">
        <f>(IF(LEFT(O45,2)="B3","",IF(S70="","",S70)))</f>
        <v/>
      </c>
      <c r="J70" s="126"/>
      <c r="K70" s="237"/>
      <c r="L70" s="168"/>
      <c r="M70" s="136"/>
      <c r="Q70" s="112">
        <f t="shared" si="14"/>
        <v>0</v>
      </c>
      <c r="S70" s="112" t="str">
        <f t="shared" si="15"/>
        <v/>
      </c>
    </row>
    <row r="71" spans="1:19" ht="15" customHeight="1">
      <c r="A71" s="136"/>
      <c r="B71" s="428"/>
      <c r="C71" s="429"/>
      <c r="D71" s="286" t="str">
        <f t="shared" si="12"/>
        <v/>
      </c>
      <c r="E71" s="278" t="str">
        <f t="shared" si="13"/>
        <v/>
      </c>
      <c r="F71" s="328"/>
      <c r="G71" s="290" t="str">
        <f t="shared" si="16"/>
        <v/>
      </c>
      <c r="H71" s="282" t="str">
        <f t="shared" si="17"/>
        <v/>
      </c>
      <c r="I71" s="171" t="str">
        <f>(IF(LEFT(O45,2)="B3","",IF(S71="","",S71)))</f>
        <v/>
      </c>
      <c r="J71" s="154"/>
      <c r="K71" s="238"/>
      <c r="L71" s="169"/>
      <c r="M71" s="136"/>
      <c r="Q71" s="112">
        <f t="shared" si="14"/>
        <v>0</v>
      </c>
      <c r="S71" s="112" t="str">
        <f t="shared" si="15"/>
        <v/>
      </c>
    </row>
    <row r="72" spans="1:19" ht="15" customHeight="1">
      <c r="A72" s="136"/>
      <c r="B72" s="430"/>
      <c r="C72" s="431"/>
      <c r="D72" s="287" t="str">
        <f t="shared" si="12"/>
        <v/>
      </c>
      <c r="E72" s="279" t="str">
        <f t="shared" si="13"/>
        <v/>
      </c>
      <c r="F72" s="329"/>
      <c r="G72" s="291" t="str">
        <f t="shared" si="16"/>
        <v/>
      </c>
      <c r="H72" s="283" t="str">
        <f t="shared" si="17"/>
        <v/>
      </c>
      <c r="I72" s="171" t="str">
        <f>(IF(LEFT(O45,2)="B3","",IF(S72="","",S72)))</f>
        <v/>
      </c>
      <c r="J72" s="125"/>
      <c r="K72" s="239"/>
      <c r="L72" s="240"/>
      <c r="M72" s="136"/>
      <c r="Q72" s="112">
        <f t="shared" si="14"/>
        <v>0</v>
      </c>
      <c r="S72" s="112" t="str">
        <f t="shared" si="15"/>
        <v/>
      </c>
    </row>
    <row r="73" spans="1:19" ht="15" customHeight="1">
      <c r="A73" s="136"/>
      <c r="B73" s="426"/>
      <c r="C73" s="427"/>
      <c r="D73" s="285" t="str">
        <f t="shared" si="12"/>
        <v/>
      </c>
      <c r="E73" s="277" t="str">
        <f t="shared" si="13"/>
        <v/>
      </c>
      <c r="F73" s="327"/>
      <c r="G73" s="289" t="str">
        <f t="shared" si="16"/>
        <v/>
      </c>
      <c r="H73" s="281" t="str">
        <f t="shared" si="17"/>
        <v/>
      </c>
      <c r="I73" s="170" t="str">
        <f>(IF(LEFT(O45,2)="B3","",IF(S73="","",S73)))</f>
        <v/>
      </c>
      <c r="J73" s="126"/>
      <c r="K73" s="237"/>
      <c r="L73" s="168"/>
      <c r="M73" s="136"/>
      <c r="Q73" s="112">
        <f t="shared" si="14"/>
        <v>0</v>
      </c>
      <c r="S73" s="112" t="str">
        <f t="shared" si="15"/>
        <v/>
      </c>
    </row>
    <row r="74" spans="1:19" ht="15" customHeight="1">
      <c r="A74" s="136"/>
      <c r="B74" s="428"/>
      <c r="C74" s="429"/>
      <c r="D74" s="286" t="str">
        <f t="shared" si="12"/>
        <v/>
      </c>
      <c r="E74" s="278" t="str">
        <f t="shared" si="13"/>
        <v/>
      </c>
      <c r="F74" s="328"/>
      <c r="G74" s="290" t="str">
        <f t="shared" si="16"/>
        <v/>
      </c>
      <c r="H74" s="282" t="str">
        <f t="shared" si="17"/>
        <v/>
      </c>
      <c r="I74" s="171" t="str">
        <f>(IF(LEFT(O45,2)="B3","",IF(S74="","",S74)))</f>
        <v/>
      </c>
      <c r="J74" s="154"/>
      <c r="K74" s="238"/>
      <c r="L74" s="169"/>
      <c r="M74" s="136"/>
      <c r="Q74" s="112">
        <f t="shared" si="14"/>
        <v>0</v>
      </c>
      <c r="S74" s="112" t="str">
        <f t="shared" si="15"/>
        <v/>
      </c>
    </row>
    <row r="75" spans="1:19" ht="15" customHeight="1">
      <c r="A75" s="136"/>
      <c r="B75" s="430"/>
      <c r="C75" s="431"/>
      <c r="D75" s="287" t="str">
        <f t="shared" si="12"/>
        <v/>
      </c>
      <c r="E75" s="279" t="str">
        <f t="shared" si="13"/>
        <v/>
      </c>
      <c r="F75" s="329"/>
      <c r="G75" s="291" t="str">
        <f t="shared" si="16"/>
        <v/>
      </c>
      <c r="H75" s="283" t="str">
        <f t="shared" si="17"/>
        <v/>
      </c>
      <c r="I75" s="171" t="str">
        <f>(IF(LEFT(O45,2)="B3","",IF(S75="","",S75)))</f>
        <v/>
      </c>
      <c r="J75" s="125"/>
      <c r="K75" s="239"/>
      <c r="L75" s="240"/>
      <c r="M75" s="136"/>
      <c r="Q75" s="112">
        <f t="shared" si="14"/>
        <v>0</v>
      </c>
      <c r="S75" s="112" t="str">
        <f t="shared" si="15"/>
        <v/>
      </c>
    </row>
    <row r="76" spans="1:19" ht="15" customHeight="1">
      <c r="A76" s="136"/>
      <c r="B76" s="426"/>
      <c r="C76" s="427"/>
      <c r="D76" s="285" t="str">
        <f t="shared" si="12"/>
        <v/>
      </c>
      <c r="E76" s="277" t="str">
        <f t="shared" si="13"/>
        <v/>
      </c>
      <c r="F76" s="327"/>
      <c r="G76" s="289" t="str">
        <f t="shared" si="16"/>
        <v/>
      </c>
      <c r="H76" s="281" t="str">
        <f t="shared" si="17"/>
        <v/>
      </c>
      <c r="I76" s="170" t="str">
        <f>(IF(LEFT(O45,2)="B3","",IF(S76="","",S76)))</f>
        <v/>
      </c>
      <c r="J76" s="126"/>
      <c r="K76" s="237"/>
      <c r="L76" s="168"/>
      <c r="M76" s="136"/>
      <c r="Q76" s="112">
        <f t="shared" si="14"/>
        <v>0</v>
      </c>
      <c r="S76" s="112" t="str">
        <f t="shared" si="15"/>
        <v/>
      </c>
    </row>
    <row r="77" spans="1:19" ht="15" customHeight="1">
      <c r="A77" s="136"/>
      <c r="B77" s="428"/>
      <c r="C77" s="429"/>
      <c r="D77" s="286" t="str">
        <f t="shared" si="12"/>
        <v/>
      </c>
      <c r="E77" s="278" t="str">
        <f t="shared" si="13"/>
        <v/>
      </c>
      <c r="F77" s="328"/>
      <c r="G77" s="290" t="str">
        <f t="shared" si="16"/>
        <v/>
      </c>
      <c r="H77" s="282" t="str">
        <f t="shared" si="17"/>
        <v/>
      </c>
      <c r="I77" s="171" t="str">
        <f>(IF(LEFT(O45,2)="B3","",IF(S77="","",S77)))</f>
        <v/>
      </c>
      <c r="J77" s="154"/>
      <c r="K77" s="238"/>
      <c r="L77" s="169"/>
      <c r="M77" s="136"/>
      <c r="Q77" s="112">
        <f t="shared" si="14"/>
        <v>0</v>
      </c>
      <c r="S77" s="112" t="str">
        <f t="shared" si="15"/>
        <v/>
      </c>
    </row>
    <row r="78" spans="1:19" ht="15" customHeight="1">
      <c r="A78" s="136"/>
      <c r="B78" s="430"/>
      <c r="C78" s="431"/>
      <c r="D78" s="287" t="str">
        <f t="shared" si="12"/>
        <v/>
      </c>
      <c r="E78" s="279" t="str">
        <f t="shared" si="13"/>
        <v/>
      </c>
      <c r="F78" s="329"/>
      <c r="G78" s="291" t="str">
        <f t="shared" si="16"/>
        <v/>
      </c>
      <c r="H78" s="283" t="str">
        <f t="shared" si="17"/>
        <v/>
      </c>
      <c r="I78" s="171" t="str">
        <f>(IF(LEFT(O45,2)="B3","",IF(S78="","",S78)))</f>
        <v/>
      </c>
      <c r="J78" s="125"/>
      <c r="K78" s="239"/>
      <c r="L78" s="240"/>
      <c r="M78" s="136"/>
      <c r="Q78" s="112">
        <f t="shared" si="14"/>
        <v>0</v>
      </c>
      <c r="S78" s="112" t="str">
        <f t="shared" si="15"/>
        <v/>
      </c>
    </row>
    <row r="79" spans="1:19" ht="15" customHeight="1">
      <c r="A79" s="136"/>
      <c r="B79" s="426"/>
      <c r="C79" s="427"/>
      <c r="D79" s="285" t="str">
        <f t="shared" si="12"/>
        <v/>
      </c>
      <c r="E79" s="277" t="str">
        <f t="shared" si="13"/>
        <v/>
      </c>
      <c r="F79" s="327"/>
      <c r="G79" s="289" t="str">
        <f t="shared" si="16"/>
        <v/>
      </c>
      <c r="H79" s="281" t="str">
        <f t="shared" si="17"/>
        <v/>
      </c>
      <c r="I79" s="170" t="str">
        <f>(IF(LEFT(O45,2)="B3","",IF(S79="","",S79)))</f>
        <v/>
      </c>
      <c r="J79" s="126"/>
      <c r="K79" s="237"/>
      <c r="L79" s="168"/>
      <c r="M79" s="136"/>
      <c r="Q79" s="112">
        <f t="shared" si="14"/>
        <v>0</v>
      </c>
      <c r="S79" s="112" t="str">
        <f t="shared" si="15"/>
        <v/>
      </c>
    </row>
    <row r="80" spans="1:19" ht="15" customHeight="1">
      <c r="A80" s="136"/>
      <c r="B80" s="428"/>
      <c r="C80" s="429"/>
      <c r="D80" s="286" t="str">
        <f t="shared" si="12"/>
        <v/>
      </c>
      <c r="E80" s="278" t="str">
        <f t="shared" si="13"/>
        <v/>
      </c>
      <c r="F80" s="328"/>
      <c r="G80" s="290" t="str">
        <f t="shared" si="16"/>
        <v/>
      </c>
      <c r="H80" s="282" t="str">
        <f t="shared" si="17"/>
        <v/>
      </c>
      <c r="I80" s="171" t="str">
        <f>(IF(LEFT(O45,2)="B3","",IF(S80="","",S80)))</f>
        <v/>
      </c>
      <c r="J80" s="154"/>
      <c r="K80" s="238"/>
      <c r="L80" s="169"/>
      <c r="M80" s="136"/>
      <c r="Q80" s="112">
        <f t="shared" si="14"/>
        <v>0</v>
      </c>
      <c r="S80" s="112" t="str">
        <f t="shared" si="15"/>
        <v/>
      </c>
    </row>
    <row r="81" spans="1:19" ht="15" customHeight="1">
      <c r="A81" s="136"/>
      <c r="B81" s="430"/>
      <c r="C81" s="431"/>
      <c r="D81" s="287" t="str">
        <f t="shared" si="12"/>
        <v/>
      </c>
      <c r="E81" s="279" t="str">
        <f t="shared" si="13"/>
        <v/>
      </c>
      <c r="F81" s="329"/>
      <c r="G81" s="291" t="str">
        <f t="shared" si="16"/>
        <v/>
      </c>
      <c r="H81" s="283" t="str">
        <f t="shared" si="17"/>
        <v/>
      </c>
      <c r="I81" s="171" t="str">
        <f>(IF(LEFT(O45,2)="B3","",IF(S81="","",S81)))</f>
        <v/>
      </c>
      <c r="J81" s="125"/>
      <c r="K81" s="239"/>
      <c r="L81" s="240"/>
      <c r="M81" s="136"/>
      <c r="Q81" s="112">
        <f t="shared" si="14"/>
        <v>0</v>
      </c>
      <c r="S81" s="112" t="str">
        <f t="shared" si="15"/>
        <v/>
      </c>
    </row>
    <row r="82" spans="1:19" ht="21" customHeight="1">
      <c r="A82" s="136"/>
      <c r="B82" s="428"/>
      <c r="C82" s="429"/>
      <c r="D82" s="285" t="str">
        <f t="shared" si="12"/>
        <v/>
      </c>
      <c r="E82" s="277" t="str">
        <f t="shared" si="13"/>
        <v/>
      </c>
      <c r="F82" s="328"/>
      <c r="G82" s="289" t="str">
        <f t="shared" si="16"/>
        <v/>
      </c>
      <c r="H82" s="281" t="str">
        <f t="shared" si="17"/>
        <v/>
      </c>
      <c r="I82" s="170" t="str">
        <f>(IF(LEFT(O45,2)="B3","",IF(S82="","",S82)))</f>
        <v/>
      </c>
      <c r="J82" s="154"/>
      <c r="K82" s="238"/>
      <c r="L82" s="169"/>
      <c r="M82" s="136"/>
      <c r="Q82" s="112">
        <f t="shared" si="14"/>
        <v>0</v>
      </c>
      <c r="S82" s="112" t="str">
        <f t="shared" si="15"/>
        <v/>
      </c>
    </row>
    <row r="83" spans="1:19" ht="15" customHeight="1">
      <c r="A83" s="136"/>
      <c r="B83" s="428"/>
      <c r="C83" s="429"/>
      <c r="D83" s="286" t="str">
        <f t="shared" si="12"/>
        <v/>
      </c>
      <c r="E83" s="278" t="str">
        <f t="shared" si="13"/>
        <v/>
      </c>
      <c r="F83" s="328"/>
      <c r="G83" s="290" t="str">
        <f t="shared" si="16"/>
        <v/>
      </c>
      <c r="H83" s="282" t="str">
        <f t="shared" si="17"/>
        <v/>
      </c>
      <c r="I83" s="171" t="str">
        <f>(IF(LEFT(O45,2)="B3","",IF(S83="","",S83)))</f>
        <v/>
      </c>
      <c r="J83" s="154"/>
      <c r="K83" s="238"/>
      <c r="L83" s="169"/>
      <c r="M83" s="136"/>
      <c r="Q83" s="112">
        <f t="shared" si="14"/>
        <v>0</v>
      </c>
      <c r="S83" s="112" t="str">
        <f t="shared" si="15"/>
        <v/>
      </c>
    </row>
    <row r="84" spans="1:19" ht="15" thickBot="1">
      <c r="B84" s="442"/>
      <c r="C84" s="443"/>
      <c r="D84" s="288" t="str">
        <f t="shared" si="12"/>
        <v/>
      </c>
      <c r="E84" s="280" t="str">
        <f t="shared" si="13"/>
        <v/>
      </c>
      <c r="F84" s="330"/>
      <c r="G84" s="292" t="str">
        <f t="shared" si="16"/>
        <v/>
      </c>
      <c r="H84" s="284" t="str">
        <f t="shared" si="17"/>
        <v/>
      </c>
      <c r="I84" s="173" t="str">
        <f>(IF(LEFT(O45,2)="B3","",IF(S84="","",S84)))</f>
        <v/>
      </c>
      <c r="J84" s="127"/>
      <c r="K84" s="241"/>
      <c r="L84" s="242"/>
      <c r="Q84" s="112">
        <f t="shared" si="14"/>
        <v>0</v>
      </c>
      <c r="S84" s="112" t="str">
        <f t="shared" si="15"/>
        <v/>
      </c>
    </row>
    <row r="85" spans="1:19">
      <c r="B85" s="124"/>
      <c r="C85" s="124"/>
      <c r="D85" s="124"/>
      <c r="E85" s="124"/>
      <c r="F85" s="124"/>
      <c r="G85" s="124"/>
      <c r="H85" s="124"/>
      <c r="I85" s="124"/>
      <c r="J85" s="124"/>
      <c r="K85" s="124"/>
      <c r="L85" s="124"/>
    </row>
    <row r="86" spans="1:19" ht="15" customHeight="1">
      <c r="B86" s="124"/>
      <c r="C86" s="124"/>
      <c r="D86" s="124"/>
      <c r="E86" s="124"/>
      <c r="F86" s="124"/>
      <c r="G86" s="124"/>
      <c r="H86" s="124"/>
      <c r="I86" s="124"/>
      <c r="J86" s="124"/>
      <c r="K86" s="124"/>
      <c r="L86" s="124"/>
    </row>
  </sheetData>
  <mergeCells count="60">
    <mergeCell ref="B31:C32"/>
    <mergeCell ref="B25:C26"/>
    <mergeCell ref="B82:C82"/>
    <mergeCell ref="B83:C84"/>
    <mergeCell ref="B53:C54"/>
    <mergeCell ref="B55:C55"/>
    <mergeCell ref="B56:C57"/>
    <mergeCell ref="B70:C70"/>
    <mergeCell ref="B68:C69"/>
    <mergeCell ref="B77:C78"/>
    <mergeCell ref="B79:C79"/>
    <mergeCell ref="B80:C81"/>
    <mergeCell ref="B74:C75"/>
    <mergeCell ref="B76:C76"/>
    <mergeCell ref="B71:C72"/>
    <mergeCell ref="B73:C73"/>
    <mergeCell ref="K5:L5"/>
    <mergeCell ref="D5:E5"/>
    <mergeCell ref="G5:H5"/>
    <mergeCell ref="B52:C52"/>
    <mergeCell ref="B62:C63"/>
    <mergeCell ref="B13:C14"/>
    <mergeCell ref="B15:C15"/>
    <mergeCell ref="B21:C21"/>
    <mergeCell ref="B22:C23"/>
    <mergeCell ref="B24:C24"/>
    <mergeCell ref="B16:C17"/>
    <mergeCell ref="B18:C18"/>
    <mergeCell ref="B19:C20"/>
    <mergeCell ref="B37:C38"/>
    <mergeCell ref="B28:C29"/>
    <mergeCell ref="B30:C30"/>
    <mergeCell ref="B65:C66"/>
    <mergeCell ref="B67:C67"/>
    <mergeCell ref="B58:C58"/>
    <mergeCell ref="B59:C60"/>
    <mergeCell ref="B61:C61"/>
    <mergeCell ref="B64:C64"/>
    <mergeCell ref="C3:I3"/>
    <mergeCell ref="C2:I2"/>
    <mergeCell ref="C45:I45"/>
    <mergeCell ref="C46:I46"/>
    <mergeCell ref="B6:C6"/>
    <mergeCell ref="B7:C8"/>
    <mergeCell ref="B5:C5"/>
    <mergeCell ref="B33:C33"/>
    <mergeCell ref="B34:C35"/>
    <mergeCell ref="B36:C36"/>
    <mergeCell ref="B27:C27"/>
    <mergeCell ref="B39:C39"/>
    <mergeCell ref="B40:C41"/>
    <mergeCell ref="B9:C9"/>
    <mergeCell ref="B10:C11"/>
    <mergeCell ref="B12:C12"/>
    <mergeCell ref="K48:L48"/>
    <mergeCell ref="B49:C49"/>
    <mergeCell ref="B50:C51"/>
    <mergeCell ref="D48:E48"/>
    <mergeCell ref="G48:H48"/>
    <mergeCell ref="B48:C48"/>
  </mergeCells>
  <phoneticPr fontId="3"/>
  <pageMargins left="0" right="0" top="0.59055118110236227" bottom="0" header="0.39370078740157483" footer="0"/>
  <pageSetup paperSize="9" scale="87" orientation="landscape" r:id="rId1"/>
  <headerFooter alignWithMargins="0"/>
  <rowBreaks count="1" manualBreakCount="1">
    <brk id="4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2011-12-20T01:36:34Z</cp:lastPrinted>
  <dcterms:created xsi:type="dcterms:W3CDTF">2001-12-08T17:30:14Z</dcterms:created>
  <dcterms:modified xsi:type="dcterms:W3CDTF">2012-10-30T07:47:33Z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2012/10/30</vt:lpwstr>
  </property>
</Properties>
</file>